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User13-pc\■総務部（施設）\0100_工事設計\1400_R8工事\001_冷温水発生機2号改修工事\HP公告\"/>
    </mc:Choice>
  </mc:AlternateContent>
  <xr:revisionPtr revIDLastSave="0" documentId="13_ncr:1_{57FCBA9D-ED91-4F4E-8608-32797F630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書き" sheetId="28" r:id="rId1"/>
    <sheet name="種目別内訳" sheetId="37" r:id="rId2"/>
    <sheet name="細目内訳(共通仮設)" sheetId="40" r:id="rId3"/>
    <sheet name="科目別内訳(機械)" sheetId="32" r:id="rId4"/>
    <sheet name="細目内訳(機械)" sheetId="29" r:id="rId5"/>
    <sheet name="別紙明細(機械)" sheetId="36" r:id="rId6"/>
  </sheets>
  <externalReferences>
    <externalReference r:id="rId7"/>
  </externalReferences>
  <definedNames>
    <definedName name="_xlnm._FilterDatabase" localSheetId="3" hidden="1">'科目別内訳(機械)'!$C$1:$C$111</definedName>
    <definedName name="_xlnm._FilterDatabase" localSheetId="4" hidden="1">'細目内訳(機械)'!$A$1:$J$290</definedName>
    <definedName name="_xlnm._FilterDatabase" localSheetId="5" hidden="1">'別紙明細(機械)'!$A$1:$K$382</definedName>
    <definedName name="_xlnm.Print_Area" localSheetId="3">'科目別内訳(機械)'!$A$1:$J$111</definedName>
    <definedName name="_xlnm.Print_Area" localSheetId="4">'細目内訳(機械)'!$A$1:$J$290</definedName>
    <definedName name="_xlnm.Print_Area" localSheetId="2">'細目内訳(共通仮設)'!$A$1:$J$40</definedName>
    <definedName name="_xlnm.Print_Area" localSheetId="1">種目別内訳!$A$1:$J$39</definedName>
    <definedName name="_xlnm.Print_Area" localSheetId="0">表書き!$A$1:$P$37</definedName>
    <definedName name="_xlnm.Print_Area" localSheetId="5">'別紙明細(機械)'!$A$1:$K$291</definedName>
    <definedName name="_xlnm.Print_Titles" localSheetId="3">'科目別内訳(機械)'!$1:$3</definedName>
    <definedName name="_xlnm.Print_Titles" localSheetId="4">'細目内訳(機械)'!$1:$3</definedName>
    <definedName name="_xlnm.Print_Titles" localSheetId="1">種目別内訳!$1:$3</definedName>
    <definedName name="_xlnm.Print_Titles" localSheetId="5">'別紙明細(機械)'!$1:$3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3">'科目別内訳(機械)'!$1:$1048576</definedName>
    <definedName name="内訳明細書2" localSheetId="4">'細目内訳(機械)'!$1:$1048576</definedName>
    <definedName name="内訳明細書2" localSheetId="2">'細目内訳(共通仮設)'!$1:$1048576</definedName>
    <definedName name="内訳明細書2" localSheetId="1">種目別内訳!$1:$1048576</definedName>
    <definedName name="内訳明細書2" localSheetId="5">'別紙明細(機械)'!$1:$1048576</definedName>
    <definedName name="内訳明細書2">#REF!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</definedNames>
  <calcPr calcId="191029"/>
</workbook>
</file>

<file path=xl/calcChain.xml><?xml version="1.0" encoding="utf-8"?>
<calcChain xmlns="http://schemas.openxmlformats.org/spreadsheetml/2006/main">
  <c r="F277" i="29" l="1"/>
  <c r="F273" i="29" l="1"/>
  <c r="F263" i="29"/>
  <c r="F265" i="29"/>
  <c r="F177" i="36" l="1"/>
  <c r="F275" i="29" l="1"/>
  <c r="F261" i="29"/>
  <c r="G31" i="36" l="1"/>
  <c r="G15" i="36"/>
  <c r="G17" i="36"/>
  <c r="G23" i="36"/>
  <c r="G27" i="36"/>
  <c r="G29" i="36"/>
  <c r="G39" i="36"/>
  <c r="G41" i="36"/>
  <c r="G43" i="36"/>
  <c r="G45" i="36"/>
  <c r="G51" i="36"/>
  <c r="G95" i="36"/>
  <c r="G109" i="36"/>
  <c r="G139" i="36"/>
  <c r="G153" i="36"/>
  <c r="G155" i="36"/>
  <c r="G181" i="36"/>
  <c r="G183" i="36"/>
  <c r="G185" i="36"/>
  <c r="G187" i="36"/>
  <c r="G189" i="36"/>
  <c r="G191" i="36"/>
  <c r="G283" i="36"/>
  <c r="G285" i="36"/>
  <c r="G287" i="36"/>
  <c r="I181" i="36" l="1"/>
  <c r="H21" i="40"/>
  <c r="F49" i="36"/>
  <c r="F47" i="36"/>
  <c r="G49" i="36" l="1"/>
  <c r="G47" i="36"/>
  <c r="I47" i="36" s="1"/>
  <c r="I45" i="36"/>
  <c r="I51" i="36"/>
  <c r="I49" i="36" l="1"/>
  <c r="H19" i="40" l="1"/>
  <c r="F141" i="36" l="1"/>
  <c r="G141" i="36" l="1"/>
  <c r="I141" i="36" s="1"/>
  <c r="I43" i="36" l="1"/>
  <c r="I41" i="36"/>
  <c r="F37" i="36"/>
  <c r="G37" i="36" l="1"/>
  <c r="I37" i="36" s="1"/>
  <c r="F35" i="36"/>
  <c r="F33" i="36"/>
  <c r="F19" i="36"/>
  <c r="G33" i="36" l="1"/>
  <c r="G19" i="36"/>
  <c r="G35" i="36"/>
  <c r="I31" i="36"/>
  <c r="I17" i="36" l="1"/>
  <c r="I29" i="36" l="1"/>
  <c r="I27" i="36"/>
  <c r="I35" i="36"/>
  <c r="I33" i="36"/>
  <c r="F25" i="36"/>
  <c r="G25" i="36" l="1"/>
  <c r="I25" i="36" s="1"/>
  <c r="H53" i="29" l="1"/>
  <c r="H51" i="29"/>
  <c r="H49" i="29"/>
  <c r="H47" i="29"/>
  <c r="H45" i="29"/>
  <c r="H43" i="29" l="1"/>
  <c r="H17" i="40" l="1"/>
  <c r="H23" i="40" l="1"/>
  <c r="H15" i="40" l="1"/>
  <c r="H13" i="40"/>
  <c r="F21" i="36"/>
  <c r="G21" i="36" l="1"/>
  <c r="H31" i="40"/>
  <c r="I19" i="36" l="1"/>
  <c r="I21" i="36"/>
  <c r="I23" i="36" l="1"/>
  <c r="F281" i="36"/>
  <c r="F279" i="36"/>
  <c r="F277" i="36"/>
  <c r="F275" i="36"/>
  <c r="F273" i="36"/>
  <c r="F271" i="36"/>
  <c r="F269" i="36"/>
  <c r="F267" i="36"/>
  <c r="F265" i="36"/>
  <c r="F263" i="36"/>
  <c r="F261" i="36"/>
  <c r="F259" i="36"/>
  <c r="F257" i="36"/>
  <c r="F255" i="36"/>
  <c r="F253" i="36"/>
  <c r="F251" i="36"/>
  <c r="F199" i="29"/>
  <c r="F203" i="29"/>
  <c r="F217" i="29"/>
  <c r="F215" i="29"/>
  <c r="F213" i="29"/>
  <c r="F209" i="29"/>
  <c r="F211" i="29"/>
  <c r="F207" i="29"/>
  <c r="F201" i="29"/>
  <c r="F205" i="29"/>
  <c r="F197" i="29"/>
  <c r="F193" i="29"/>
  <c r="F189" i="29"/>
  <c r="F195" i="29"/>
  <c r="F187" i="29"/>
  <c r="F191" i="29"/>
  <c r="G257" i="36" l="1"/>
  <c r="G273" i="36"/>
  <c r="G261" i="36"/>
  <c r="G279" i="36"/>
  <c r="G265" i="36"/>
  <c r="G281" i="36"/>
  <c r="G255" i="36"/>
  <c r="G259" i="36"/>
  <c r="G277" i="36"/>
  <c r="G251" i="36"/>
  <c r="G267" i="36"/>
  <c r="G271" i="36"/>
  <c r="G275" i="36"/>
  <c r="G263" i="36"/>
  <c r="G253" i="36"/>
  <c r="G269" i="36"/>
  <c r="F237" i="36"/>
  <c r="F227" i="36"/>
  <c r="F225" i="36"/>
  <c r="F231" i="36"/>
  <c r="F229" i="36"/>
  <c r="G229" i="36" s="1"/>
  <c r="F233" i="36"/>
  <c r="G233" i="36" l="1"/>
  <c r="G225" i="36"/>
  <c r="G227" i="36"/>
  <c r="G237" i="36"/>
  <c r="F235" i="36"/>
  <c r="G231" i="36"/>
  <c r="G235" i="36" l="1"/>
  <c r="I139" i="36"/>
  <c r="F81" i="29"/>
  <c r="F217" i="36" s="1"/>
  <c r="F83" i="29"/>
  <c r="F219" i="36" s="1"/>
  <c r="F127" i="36"/>
  <c r="F125" i="36"/>
  <c r="F79" i="29"/>
  <c r="F119" i="36" s="1"/>
  <c r="F71" i="36"/>
  <c r="G71" i="36" s="1"/>
  <c r="F63" i="36"/>
  <c r="F69" i="36"/>
  <c r="G69" i="36" s="1"/>
  <c r="F67" i="36"/>
  <c r="G67" i="36" s="1"/>
  <c r="F65" i="36"/>
  <c r="G65" i="36" s="1"/>
  <c r="G125" i="36" l="1"/>
  <c r="G63" i="36"/>
  <c r="G127" i="36"/>
  <c r="G119" i="36"/>
  <c r="G219" i="36"/>
  <c r="F223" i="36"/>
  <c r="G217" i="36"/>
  <c r="F201" i="36"/>
  <c r="G201" i="36" s="1"/>
  <c r="F195" i="36"/>
  <c r="F199" i="36"/>
  <c r="G199" i="36" s="1"/>
  <c r="F203" i="36"/>
  <c r="F197" i="36"/>
  <c r="F123" i="36"/>
  <c r="F121" i="36"/>
  <c r="F163" i="36"/>
  <c r="F215" i="36"/>
  <c r="F107" i="36"/>
  <c r="G223" i="36" l="1"/>
  <c r="G203" i="36"/>
  <c r="G107" i="36"/>
  <c r="G195" i="36"/>
  <c r="G163" i="36"/>
  <c r="G121" i="36"/>
  <c r="G197" i="36"/>
  <c r="G123" i="36"/>
  <c r="I123" i="36" s="1"/>
  <c r="F221" i="36"/>
  <c r="G215" i="36"/>
  <c r="G221" i="36" l="1"/>
  <c r="F83" i="36"/>
  <c r="I121" i="36"/>
  <c r="I119" i="36"/>
  <c r="G83" i="36" l="1"/>
  <c r="I83" i="36" s="1"/>
  <c r="H151" i="29" l="1"/>
  <c r="I107" i="36" l="1"/>
  <c r="F105" i="36"/>
  <c r="I109" i="36" l="1"/>
  <c r="G177" i="36"/>
  <c r="I177" i="36" s="1"/>
  <c r="G105" i="36"/>
  <c r="H219" i="29"/>
  <c r="H217" i="29"/>
  <c r="H215" i="29"/>
  <c r="F11" i="36" l="1"/>
  <c r="F13" i="36"/>
  <c r="G13" i="36" l="1"/>
  <c r="I13" i="36" s="1"/>
  <c r="G11" i="36"/>
  <c r="F175" i="36"/>
  <c r="H225" i="29"/>
  <c r="G175" i="36" l="1"/>
  <c r="H161" i="29"/>
  <c r="H173" i="29"/>
  <c r="H163" i="29"/>
  <c r="H153" i="29"/>
  <c r="H171" i="29"/>
  <c r="H167" i="29"/>
  <c r="H157" i="29"/>
  <c r="H165" i="29"/>
  <c r="H159" i="29" l="1"/>
  <c r="H169" i="29"/>
  <c r="H175" i="29"/>
  <c r="H155" i="29"/>
  <c r="C55" i="32" l="1"/>
  <c r="B77" i="29"/>
  <c r="C77" i="29"/>
  <c r="C41" i="29"/>
  <c r="B41" i="29"/>
  <c r="C5" i="32" l="1"/>
  <c r="I155" i="36" l="1"/>
  <c r="B9" i="29" l="1"/>
  <c r="C9" i="29"/>
  <c r="B5" i="32"/>
  <c r="B41" i="32" s="1"/>
  <c r="B5" i="29" s="1"/>
  <c r="C41" i="32"/>
  <c r="C5" i="29" s="1"/>
  <c r="B43" i="32"/>
  <c r="C43" i="32"/>
  <c r="C7" i="29" s="1"/>
  <c r="B55" i="32"/>
  <c r="B61" i="32"/>
  <c r="B149" i="29" s="1"/>
  <c r="C61" i="32"/>
  <c r="C149" i="29" s="1"/>
  <c r="B67" i="32"/>
  <c r="C67" i="32"/>
  <c r="B73" i="32"/>
  <c r="C73" i="32"/>
  <c r="B79" i="32"/>
  <c r="B257" i="29" s="1"/>
  <c r="C79" i="32"/>
  <c r="B19" i="28"/>
  <c r="C185" i="29" l="1"/>
  <c r="C113" i="29"/>
  <c r="C243" i="29"/>
  <c r="B113" i="29"/>
  <c r="B243" i="29"/>
  <c r="C257" i="29"/>
  <c r="B185" i="29"/>
  <c r="B7" i="29"/>
  <c r="C7" i="40" l="1"/>
  <c r="B7" i="40"/>
  <c r="C5" i="40"/>
  <c r="I15" i="36" l="1"/>
  <c r="B5" i="36" l="1"/>
  <c r="B7" i="36"/>
  <c r="H117" i="29" l="1"/>
  <c r="H145" i="29" l="1"/>
  <c r="H55" i="32" l="1"/>
  <c r="H57" i="32" s="1"/>
  <c r="H9" i="32" l="1"/>
  <c r="H263" i="29" l="1"/>
  <c r="H261" i="29"/>
  <c r="H275" i="29" l="1"/>
  <c r="H273" i="29"/>
  <c r="H277" i="29"/>
  <c r="H269" i="29"/>
  <c r="H265" i="29" l="1"/>
  <c r="H281" i="29" l="1"/>
  <c r="H289" i="29" l="1"/>
  <c r="I17" i="32" l="1"/>
  <c r="H79" i="32" l="1"/>
  <c r="H17" i="32"/>
  <c r="H81" i="32" l="1"/>
  <c r="H11" i="29" l="1"/>
  <c r="I147" i="36" l="1"/>
  <c r="H95" i="29" l="1"/>
  <c r="H181" i="29" l="1"/>
  <c r="H61" i="32" l="1"/>
  <c r="H63" i="32" l="1"/>
  <c r="H11" i="32" l="1"/>
  <c r="I87" i="36" l="1"/>
  <c r="H19" i="29" l="1"/>
  <c r="I203" i="36" l="1"/>
  <c r="I197" i="36" l="1"/>
  <c r="I195" i="36"/>
  <c r="I199" i="36" l="1"/>
  <c r="I201" i="36"/>
  <c r="I69" i="36" l="1"/>
  <c r="I67" i="36" l="1"/>
  <c r="I65" i="36" l="1"/>
  <c r="I71" i="36" l="1"/>
  <c r="I279" i="36"/>
  <c r="I263" i="36"/>
  <c r="I277" i="36"/>
  <c r="I281" i="36"/>
  <c r="I265" i="36"/>
  <c r="I261" i="36"/>
  <c r="I275" i="36"/>
  <c r="I259" i="36"/>
  <c r="I285" i="36"/>
  <c r="I257" i="36"/>
  <c r="I269" i="36"/>
  <c r="I267" i="36"/>
  <c r="I271" i="36"/>
  <c r="I287" i="36"/>
  <c r="I273" i="36"/>
  <c r="I255" i="36"/>
  <c r="I283" i="36"/>
  <c r="I237" i="36"/>
  <c r="H85" i="29"/>
  <c r="I233" i="36" l="1"/>
  <c r="I235" i="36"/>
  <c r="I163" i="36"/>
  <c r="I225" i="36"/>
  <c r="I227" i="36"/>
  <c r="I251" i="36"/>
  <c r="I253" i="36"/>
  <c r="I215" i="36"/>
  <c r="I219" i="36" l="1"/>
  <c r="I217" i="36"/>
  <c r="I165" i="36"/>
  <c r="H87" i="29"/>
  <c r="H93" i="29"/>
  <c r="H89" i="29"/>
  <c r="I221" i="36"/>
  <c r="I223" i="36"/>
  <c r="H99" i="29"/>
  <c r="I229" i="36" l="1"/>
  <c r="I231" i="36"/>
  <c r="I291" i="36"/>
  <c r="H103" i="29"/>
  <c r="I125" i="36"/>
  <c r="I127" i="36"/>
  <c r="I63" i="36" l="1"/>
  <c r="I243" i="36"/>
  <c r="I77" i="36" l="1"/>
  <c r="H249" i="29"/>
  <c r="H247" i="29"/>
  <c r="I131" i="36"/>
  <c r="H17" i="29" l="1"/>
  <c r="H97" i="29"/>
  <c r="H209" i="29" l="1"/>
  <c r="H191" i="29"/>
  <c r="H213" i="29"/>
  <c r="H201" i="29"/>
  <c r="H207" i="29"/>
  <c r="H205" i="29"/>
  <c r="H13" i="29"/>
  <c r="H211" i="29"/>
  <c r="I105" i="36"/>
  <c r="I175" i="36"/>
  <c r="H91" i="29"/>
  <c r="H223" i="29" l="1"/>
  <c r="H193" i="29"/>
  <c r="H221" i="29"/>
  <c r="H203" i="29"/>
  <c r="H199" i="29"/>
  <c r="H195" i="29"/>
  <c r="H187" i="29"/>
  <c r="I95" i="36"/>
  <c r="I97" i="36" s="1"/>
  <c r="I11" i="36"/>
  <c r="I113" i="36"/>
  <c r="H79" i="29"/>
  <c r="H197" i="29" l="1"/>
  <c r="H189" i="29"/>
  <c r="H23" i="29"/>
  <c r="H55" i="29"/>
  <c r="H21" i="29" l="1"/>
  <c r="H231" i="29"/>
  <c r="H71" i="29"/>
  <c r="H83" i="29"/>
  <c r="H81" i="29"/>
  <c r="H67" i="32" l="1"/>
  <c r="H69" i="32" s="1"/>
  <c r="H13" i="32"/>
  <c r="H47" i="32"/>
  <c r="I153" i="36" l="1"/>
  <c r="I157" i="36" l="1"/>
  <c r="I191" i="36" l="1"/>
  <c r="I39" i="36"/>
  <c r="I57" i="36" s="1"/>
  <c r="I183" i="36"/>
  <c r="I189" i="36"/>
  <c r="I187" i="36"/>
  <c r="I185" i="36"/>
  <c r="H101" i="29" l="1"/>
  <c r="H109" i="29" s="1"/>
  <c r="I207" i="36"/>
  <c r="H49" i="32" l="1"/>
  <c r="H245" i="29"/>
  <c r="H253" i="29" s="1"/>
  <c r="H15" i="32" l="1"/>
  <c r="H73" i="32"/>
  <c r="H15" i="29" l="1"/>
  <c r="H75" i="32"/>
  <c r="H37" i="29" l="1"/>
  <c r="H45" i="32" l="1"/>
  <c r="H51" i="32" s="1"/>
  <c r="H7" i="32" l="1"/>
  <c r="H37" i="32" l="1"/>
  <c r="H35" i="40" l="1"/>
  <c r="H37" i="40" s="1"/>
  <c r="H39" i="40" l="1"/>
</calcChain>
</file>

<file path=xl/sharedStrings.xml><?xml version="1.0" encoding="utf-8"?>
<sst xmlns="http://schemas.openxmlformats.org/spreadsheetml/2006/main" count="705" uniqueCount="328">
  <si>
    <t>内 訳 明 細 書</t>
  </si>
  <si>
    <t>名　　称</t>
  </si>
  <si>
    <t>規　格</t>
  </si>
  <si>
    <t>単位</t>
  </si>
  <si>
    <t>数量</t>
  </si>
  <si>
    <t>単　価</t>
  </si>
  <si>
    <t>金　額</t>
  </si>
  <si>
    <t>備　考</t>
  </si>
  <si>
    <t>No.</t>
    <phoneticPr fontId="2"/>
  </si>
  <si>
    <t>（内訳書用）</t>
    <rPh sb="1" eb="4">
      <t>ウチワケショ</t>
    </rPh>
    <rPh sb="4" eb="5">
      <t>ヨウ</t>
    </rPh>
    <phoneticPr fontId="2"/>
  </si>
  <si>
    <t>直接工事費</t>
    <rPh sb="0" eb="2">
      <t>チョクセツ</t>
    </rPh>
    <rPh sb="2" eb="5">
      <t>コウジヒ</t>
    </rPh>
    <phoneticPr fontId="2"/>
  </si>
  <si>
    <t>撤去工事</t>
    <rPh sb="0" eb="2">
      <t>テッキョ</t>
    </rPh>
    <rPh sb="2" eb="4">
      <t>コウジ</t>
    </rPh>
    <phoneticPr fontId="2"/>
  </si>
  <si>
    <t>発生材処分</t>
    <rPh sb="0" eb="3">
      <t>ハッセイザイ</t>
    </rPh>
    <rPh sb="3" eb="5">
      <t>ショブン</t>
    </rPh>
    <phoneticPr fontId="2"/>
  </si>
  <si>
    <t>式</t>
    <rPh sb="0" eb="1">
      <t>シキ</t>
    </rPh>
    <phoneticPr fontId="2"/>
  </si>
  <si>
    <t>計</t>
    <rPh sb="0" eb="1">
      <t>ケイ</t>
    </rPh>
    <phoneticPr fontId="2"/>
  </si>
  <si>
    <t>台</t>
    <rPh sb="0" eb="1">
      <t>ダイ</t>
    </rPh>
    <phoneticPr fontId="2"/>
  </si>
  <si>
    <t>個</t>
    <rPh sb="0" eb="1">
      <t>コ</t>
    </rPh>
    <phoneticPr fontId="2"/>
  </si>
  <si>
    <t>搬入・据付費</t>
    <rPh sb="0" eb="2">
      <t>ハンニュウ</t>
    </rPh>
    <rPh sb="3" eb="6">
      <t>スエツケヒ</t>
    </rPh>
    <phoneticPr fontId="2"/>
  </si>
  <si>
    <t>計</t>
    <rPh sb="0" eb="1">
      <t>ケイ</t>
    </rPh>
    <phoneticPr fontId="2"/>
  </si>
  <si>
    <t>ｍ</t>
  </si>
  <si>
    <t>式</t>
    <rPh sb="0" eb="1">
      <t>シキ</t>
    </rPh>
    <phoneticPr fontId="14"/>
  </si>
  <si>
    <t>式</t>
    <rPh sb="0" eb="1">
      <t>シキ</t>
    </rPh>
    <phoneticPr fontId="13"/>
  </si>
  <si>
    <t>あと施工アンカー</t>
    <rPh sb="2" eb="4">
      <t>セコウ</t>
    </rPh>
    <phoneticPr fontId="2"/>
  </si>
  <si>
    <t>保温・塗装</t>
  </si>
  <si>
    <t>式</t>
    <rPh sb="0" eb="1">
      <t>シキ</t>
    </rPh>
    <phoneticPr fontId="2"/>
  </si>
  <si>
    <t>機器類撤去</t>
    <rPh sb="0" eb="3">
      <t>キキルイ</t>
    </rPh>
    <rPh sb="3" eb="5">
      <t>テッキョ</t>
    </rPh>
    <phoneticPr fontId="2"/>
  </si>
  <si>
    <t>(空調機器)</t>
    <rPh sb="1" eb="3">
      <t>クウチョウ</t>
    </rPh>
    <rPh sb="3" eb="5">
      <t>キキ</t>
    </rPh>
    <phoneticPr fontId="2"/>
  </si>
  <si>
    <t>再使用しない</t>
    <rPh sb="0" eb="6">
      <t>サイシ</t>
    </rPh>
    <phoneticPr fontId="2"/>
  </si>
  <si>
    <t>配管類撤去</t>
    <rPh sb="0" eb="2">
      <t>ハイカン</t>
    </rPh>
    <rPh sb="2" eb="3">
      <t>ルイ</t>
    </rPh>
    <rPh sb="3" eb="5">
      <t>テッキョ</t>
    </rPh>
    <phoneticPr fontId="2"/>
  </si>
  <si>
    <t>一式当り</t>
    <rPh sb="0" eb="2">
      <t>イッシキ</t>
    </rPh>
    <rPh sb="2" eb="3">
      <t>アタ</t>
    </rPh>
    <phoneticPr fontId="2"/>
  </si>
  <si>
    <t>搬入</t>
    <rPh sb="0" eb="2">
      <t>ハンニュウ</t>
    </rPh>
    <phoneticPr fontId="17"/>
  </si>
  <si>
    <t>換算重量</t>
    <rPh sb="0" eb="2">
      <t>カンザン</t>
    </rPh>
    <rPh sb="2" eb="4">
      <t>ジュウリョウ</t>
    </rPh>
    <phoneticPr fontId="17"/>
  </si>
  <si>
    <t>t</t>
    <phoneticPr fontId="5"/>
  </si>
  <si>
    <t>据付</t>
    <rPh sb="0" eb="2">
      <t>スエツケ</t>
    </rPh>
    <phoneticPr fontId="17"/>
  </si>
  <si>
    <t>設備機械工</t>
    <rPh sb="0" eb="2">
      <t>セツビ</t>
    </rPh>
    <rPh sb="2" eb="4">
      <t>キカイ</t>
    </rPh>
    <phoneticPr fontId="17"/>
  </si>
  <si>
    <t>人</t>
    <rPh sb="0" eb="1">
      <t>ヒト</t>
    </rPh>
    <phoneticPr fontId="5"/>
  </si>
  <si>
    <t>その他</t>
    <rPh sb="2" eb="3">
      <t>タ</t>
    </rPh>
    <phoneticPr fontId="17"/>
  </si>
  <si>
    <t>計</t>
    <rPh sb="0" eb="1">
      <t>ケイ</t>
    </rPh>
    <phoneticPr fontId="5"/>
  </si>
  <si>
    <t>本</t>
    <rPh sb="0" eb="1">
      <t>ホン</t>
    </rPh>
    <phoneticPr fontId="5"/>
  </si>
  <si>
    <t>発生材処分</t>
    <rPh sb="0" eb="3">
      <t>ハッセイザイ</t>
    </rPh>
    <rPh sb="3" eb="5">
      <t>ショブン</t>
    </rPh>
    <phoneticPr fontId="18"/>
  </si>
  <si>
    <t>ｍ3</t>
  </si>
  <si>
    <t>金属くず</t>
    <rPh sb="0" eb="2">
      <t>キンゾク</t>
    </rPh>
    <phoneticPr fontId="18"/>
  </si>
  <si>
    <t>ｔ</t>
  </si>
  <si>
    <t>発生材積込</t>
    <rPh sb="0" eb="3">
      <t>ハッセイザイ</t>
    </rPh>
    <rPh sb="3" eb="4">
      <t>ツ</t>
    </rPh>
    <rPh sb="4" eb="5">
      <t>コ</t>
    </rPh>
    <phoneticPr fontId="18"/>
  </si>
  <si>
    <t>発生材運搬</t>
    <rPh sb="0" eb="3">
      <t>ハッセイザイ</t>
    </rPh>
    <rPh sb="3" eb="5">
      <t>ウンパン</t>
    </rPh>
    <phoneticPr fontId="18"/>
  </si>
  <si>
    <t>別 紙 明 細 書</t>
    <rPh sb="0" eb="1">
      <t>ベツ</t>
    </rPh>
    <rPh sb="2" eb="3">
      <t>カミ</t>
    </rPh>
    <phoneticPr fontId="2"/>
  </si>
  <si>
    <t>機械室､書庫､倉庫</t>
    <rPh sb="0" eb="2">
      <t>キカイ</t>
    </rPh>
    <rPh sb="2" eb="3">
      <t>シツ</t>
    </rPh>
    <rPh sb="4" eb="6">
      <t>ショコ</t>
    </rPh>
    <rPh sb="7" eb="9">
      <t>ソウコ</t>
    </rPh>
    <phoneticPr fontId="18"/>
  </si>
  <si>
    <t>SGP(白)</t>
    <rPh sb="4" eb="5">
      <t>シロ</t>
    </rPh>
    <phoneticPr fontId="18"/>
  </si>
  <si>
    <t>配管炭素鋼鋼管撤去</t>
    <rPh sb="2" eb="3">
      <t>コウ</t>
    </rPh>
    <rPh sb="7" eb="9">
      <t>テッキョ</t>
    </rPh>
    <phoneticPr fontId="14"/>
  </si>
  <si>
    <t>機械室</t>
    <rPh sb="0" eb="2">
      <t>キカイ</t>
    </rPh>
    <rPh sb="2" eb="3">
      <t>シツ</t>
    </rPh>
    <phoneticPr fontId="2"/>
  </si>
  <si>
    <t>(搬出)</t>
    <rPh sb="1" eb="3">
      <t>ハンシュツ</t>
    </rPh>
    <phoneticPr fontId="2"/>
  </si>
  <si>
    <t>搬出</t>
    <rPh sb="0" eb="2">
      <t>ハンシュツ</t>
    </rPh>
    <phoneticPr fontId="10"/>
  </si>
  <si>
    <t>換算重量</t>
    <rPh sb="0" eb="2">
      <t>カンザン</t>
    </rPh>
    <rPh sb="2" eb="4">
      <t>ジュウリョウ</t>
    </rPh>
    <phoneticPr fontId="10"/>
  </si>
  <si>
    <t>ｔ</t>
    <phoneticPr fontId="2"/>
  </si>
  <si>
    <t>Ⅰ</t>
    <phoneticPr fontId="2"/>
  </si>
  <si>
    <t>Ⅱ</t>
    <phoneticPr fontId="2"/>
  </si>
  <si>
    <t>Ⅲ</t>
    <phoneticPr fontId="2"/>
  </si>
  <si>
    <t>共通費</t>
    <rPh sb="0" eb="3">
      <t>キョウツウヒ</t>
    </rPh>
    <phoneticPr fontId="2"/>
  </si>
  <si>
    <t>共通仮設費</t>
    <rPh sb="0" eb="2">
      <t>キョウツウ</t>
    </rPh>
    <rPh sb="2" eb="5">
      <t>カセツヒ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</si>
  <si>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</si>
  <si>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ナド</t>
    </rPh>
    <phoneticPr fontId="2"/>
  </si>
  <si>
    <t>合計(工事価格）</t>
    <rPh sb="0" eb="2">
      <t>ゴウケイ</t>
    </rPh>
    <rPh sb="3" eb="5">
      <t>コウジ</t>
    </rPh>
    <rPh sb="5" eb="7">
      <t>カカク</t>
    </rPh>
    <phoneticPr fontId="2"/>
  </si>
  <si>
    <t>消費税相当額</t>
    <rPh sb="0" eb="2">
      <t>ショウヒ</t>
    </rPh>
    <rPh sb="2" eb="3">
      <t>ゼイ</t>
    </rPh>
    <rPh sb="3" eb="5">
      <t>ソウトウ</t>
    </rPh>
    <rPh sb="5" eb="6">
      <t>ガク</t>
    </rPh>
    <phoneticPr fontId="2"/>
  </si>
  <si>
    <t>総合計(工事費）</t>
    <rPh sb="0" eb="3">
      <t>ソウゴウケイ</t>
    </rPh>
    <rPh sb="4" eb="6">
      <t>コウジ</t>
    </rPh>
    <rPh sb="6" eb="7">
      <t>ヒ</t>
    </rPh>
    <phoneticPr fontId="2"/>
  </si>
  <si>
    <t>Ｙ形ストレーナ</t>
    <rPh sb="1" eb="2">
      <t>カタ</t>
    </rPh>
    <phoneticPr fontId="19"/>
  </si>
  <si>
    <t>ｍ</t>
    <phoneticPr fontId="5"/>
  </si>
  <si>
    <t>式</t>
    <rPh sb="0" eb="1">
      <t>シキ</t>
    </rPh>
    <phoneticPr fontId="5"/>
  </si>
  <si>
    <t>総合調整費</t>
    <rPh sb="0" eb="2">
      <t>ソウゴウ</t>
    </rPh>
    <rPh sb="2" eb="4">
      <t>チョウセイ</t>
    </rPh>
    <rPh sb="4" eb="5">
      <t>ヒ</t>
    </rPh>
    <phoneticPr fontId="2"/>
  </si>
  <si>
    <t>保温くず</t>
    <rPh sb="0" eb="2">
      <t>ホオン</t>
    </rPh>
    <phoneticPr fontId="18"/>
  </si>
  <si>
    <t>台</t>
    <rPh sb="0" eb="1">
      <t>ダイ</t>
    </rPh>
    <phoneticPr fontId="5"/>
  </si>
  <si>
    <t>(自動制御)</t>
    <rPh sb="1" eb="3">
      <t>ジドウ</t>
    </rPh>
    <rPh sb="3" eb="5">
      <t>セイギョ</t>
    </rPh>
    <phoneticPr fontId="2"/>
  </si>
  <si>
    <t>※処分費</t>
    <rPh sb="1" eb="3">
      <t>ショブン</t>
    </rPh>
    <rPh sb="3" eb="4">
      <t>ヒ</t>
    </rPh>
    <phoneticPr fontId="2"/>
  </si>
  <si>
    <t>配管系統</t>
    <rPh sb="0" eb="2">
      <t>ハイカン</t>
    </rPh>
    <rPh sb="2" eb="4">
      <t>ケイトウ</t>
    </rPh>
    <phoneticPr fontId="17"/>
  </si>
  <si>
    <t>処分費</t>
    <rPh sb="0" eb="3">
      <t>ショブンヒ</t>
    </rPh>
    <phoneticPr fontId="2"/>
  </si>
  <si>
    <t>ｍ2</t>
    <phoneticPr fontId="5"/>
  </si>
  <si>
    <t>小計</t>
    <rPh sb="0" eb="2">
      <t>ショウケイ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</si>
  <si>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</si>
  <si>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率による算出</t>
    <rPh sb="0" eb="1">
      <t>リツ</t>
    </rPh>
    <rPh sb="4" eb="6">
      <t>サンシュツ</t>
    </rPh>
    <phoneticPr fontId="2"/>
  </si>
  <si>
    <t>共 通 費 明 細 書</t>
    <rPh sb="0" eb="1">
      <t>トモ</t>
    </rPh>
    <rPh sb="2" eb="3">
      <t>ツウ</t>
    </rPh>
    <rPh sb="4" eb="5">
      <t>ヒ</t>
    </rPh>
    <phoneticPr fontId="2"/>
  </si>
  <si>
    <t>（発生材積込）</t>
    <rPh sb="1" eb="4">
      <t>ハッセイザイ</t>
    </rPh>
    <rPh sb="4" eb="5">
      <t>ツ</t>
    </rPh>
    <rPh sb="5" eb="6">
      <t>コ</t>
    </rPh>
    <phoneticPr fontId="2"/>
  </si>
  <si>
    <t>（発生材運搬）</t>
    <rPh sb="1" eb="4">
      <t>ハッセイザイ</t>
    </rPh>
    <rPh sb="4" eb="6">
      <t>ウンパン</t>
    </rPh>
    <phoneticPr fontId="2"/>
  </si>
  <si>
    <t>（発生材処分）</t>
    <rPh sb="1" eb="4">
      <t>ハッセイザイ</t>
    </rPh>
    <rPh sb="4" eb="6">
      <t>ショブン</t>
    </rPh>
    <phoneticPr fontId="2"/>
  </si>
  <si>
    <t>4ｔﾀﾞﾝﾌﾟ車</t>
    <rPh sb="7" eb="8">
      <t>クルマ</t>
    </rPh>
    <phoneticPr fontId="18"/>
  </si>
  <si>
    <t>基</t>
    <rPh sb="0" eb="1">
      <t>モト</t>
    </rPh>
    <phoneticPr fontId="2"/>
  </si>
  <si>
    <t>煙道撤去</t>
    <rPh sb="0" eb="2">
      <t>エンドウ</t>
    </rPh>
    <phoneticPr fontId="2"/>
  </si>
  <si>
    <t>屋内一般　200A</t>
    <rPh sb="0" eb="2">
      <t>オクナイ</t>
    </rPh>
    <rPh sb="2" eb="4">
      <t>イッパン</t>
    </rPh>
    <phoneticPr fontId="18"/>
  </si>
  <si>
    <t>機械室・便所　200A</t>
    <rPh sb="0" eb="6">
      <t>キカイシツ</t>
    </rPh>
    <phoneticPr fontId="18"/>
  </si>
  <si>
    <t>配管炭素鋼鋼管</t>
    <rPh sb="2" eb="3">
      <t>コウ</t>
    </rPh>
    <phoneticPr fontId="14"/>
  </si>
  <si>
    <t>個</t>
    <rPh sb="0" eb="1">
      <t>コ</t>
    </rPh>
    <phoneticPr fontId="2"/>
  </si>
  <si>
    <t>逆止弁</t>
    <rPh sb="0" eb="3">
      <t>ギャクシ</t>
    </rPh>
    <phoneticPr fontId="19"/>
  </si>
  <si>
    <t>鋳鉄製 10K(ﾌﾗﾝｼﾞ)150A</t>
    <rPh sb="0" eb="2">
      <t>チュウテツ</t>
    </rPh>
    <rPh sb="2" eb="3">
      <t>セイ</t>
    </rPh>
    <phoneticPr fontId="19"/>
  </si>
  <si>
    <t>防振継手</t>
    <rPh sb="0" eb="2">
      <t>ボウシン</t>
    </rPh>
    <rPh sb="2" eb="4">
      <t>ツギテ</t>
    </rPh>
    <phoneticPr fontId="19"/>
  </si>
  <si>
    <t>圧力計</t>
    <rPh sb="0" eb="3">
      <t>アツリョクケイ</t>
    </rPh>
    <phoneticPr fontId="19"/>
  </si>
  <si>
    <t>水用</t>
    <rPh sb="0" eb="2">
      <t>ミズヨウ</t>
    </rPh>
    <phoneticPr fontId="19"/>
  </si>
  <si>
    <t>機械室・便所　150A</t>
    <rPh sb="0" eb="6">
      <t>キカイシツ</t>
    </rPh>
    <phoneticPr fontId="18"/>
  </si>
  <si>
    <t>空調改修　5,000～15,000ｍ2</t>
    <rPh sb="0" eb="2">
      <t>クウチョウ</t>
    </rPh>
    <rPh sb="2" eb="4">
      <t>カイシュウ</t>
    </rPh>
    <phoneticPr fontId="14"/>
  </si>
  <si>
    <t>主要機械室内機機器</t>
    <rPh sb="0" eb="2">
      <t>シュヨウ</t>
    </rPh>
    <rPh sb="2" eb="4">
      <t>キカイ</t>
    </rPh>
    <rPh sb="4" eb="7">
      <t>シツナイキ</t>
    </rPh>
    <rPh sb="7" eb="9">
      <t>キキ</t>
    </rPh>
    <phoneticPr fontId="17"/>
  </si>
  <si>
    <t>ｍ2</t>
    <phoneticPr fontId="2"/>
  </si>
  <si>
    <t>(空調機器保温)</t>
    <rPh sb="1" eb="3">
      <t>クウチョウ</t>
    </rPh>
    <rPh sb="3" eb="5">
      <t>キキ</t>
    </rPh>
    <rPh sb="5" eb="7">
      <t>ホオン</t>
    </rPh>
    <phoneticPr fontId="2"/>
  </si>
  <si>
    <t>SGP(白)</t>
    <phoneticPr fontId="18"/>
  </si>
  <si>
    <t>ｱﾙﾐｶﾞﾗｽｸﾛｽ 150A</t>
    <phoneticPr fontId="2"/>
  </si>
  <si>
    <t>ｱﾙﾐｶﾞﾗｽｸﾛｽ 200A</t>
    <phoneticPr fontId="2"/>
  </si>
  <si>
    <t>温水管保温（ＧＷ）撤去</t>
    <rPh sb="0" eb="2">
      <t>オンスイ</t>
    </rPh>
    <rPh sb="2" eb="3">
      <t>カン</t>
    </rPh>
    <rPh sb="3" eb="5">
      <t>ホオン</t>
    </rPh>
    <rPh sb="9" eb="11">
      <t>テッキョ</t>
    </rPh>
    <phoneticPr fontId="18"/>
  </si>
  <si>
    <t>架台類</t>
    <rPh sb="0" eb="2">
      <t>カダイ</t>
    </rPh>
    <rPh sb="2" eb="3">
      <t>ルイ</t>
    </rPh>
    <phoneticPr fontId="2"/>
  </si>
  <si>
    <t>文字標識等</t>
    <rPh sb="0" eb="4">
      <t>モジヒョウシキ</t>
    </rPh>
    <rPh sb="4" eb="5">
      <t>ナド</t>
    </rPh>
    <phoneticPr fontId="2"/>
  </si>
  <si>
    <t>空調改修　7,500ｍ2以下</t>
    <rPh sb="0" eb="2">
      <t>クウチョウ</t>
    </rPh>
    <rPh sb="2" eb="4">
      <t>カイシュウ</t>
    </rPh>
    <rPh sb="12" eb="14">
      <t>イカ</t>
    </rPh>
    <phoneticPr fontId="14"/>
  </si>
  <si>
    <t>保温</t>
    <rPh sb="0" eb="2">
      <t>ホオン</t>
    </rPh>
    <phoneticPr fontId="2"/>
  </si>
  <si>
    <t>吸収液処分</t>
    <rPh sb="0" eb="3">
      <t>キュウシュウエキ</t>
    </rPh>
    <rPh sb="3" eb="5">
      <t>ショブン</t>
    </rPh>
    <phoneticPr fontId="18"/>
  </si>
  <si>
    <t>式</t>
    <rPh sb="0" eb="1">
      <t>シキ</t>
    </rPh>
    <phoneticPr fontId="18"/>
  </si>
  <si>
    <t>混合廃棄物</t>
    <rPh sb="0" eb="2">
      <t>コンゴウ</t>
    </rPh>
    <rPh sb="2" eb="5">
      <t>ハイキブツ</t>
    </rPh>
    <phoneticPr fontId="18"/>
  </si>
  <si>
    <t>個</t>
    <rPh sb="0" eb="1">
      <t>コ</t>
    </rPh>
    <phoneticPr fontId="2"/>
  </si>
  <si>
    <t>球形ｺﾞﾑ製 10K(ﾌﾗﾝｼﾞ)150A</t>
    <rPh sb="0" eb="2">
      <t>キュウケイ</t>
    </rPh>
    <rPh sb="5" eb="6">
      <t>　</t>
    </rPh>
    <phoneticPr fontId="19"/>
  </si>
  <si>
    <t>冷温水配管</t>
    <rPh sb="0" eb="3">
      <t>レイオンスイ</t>
    </rPh>
    <rPh sb="3" eb="5">
      <t>ハイカン</t>
    </rPh>
    <phoneticPr fontId="20"/>
  </si>
  <si>
    <t>冷温水管保温（ＧＷ）</t>
    <rPh sb="0" eb="3">
      <t>レイオンスイ</t>
    </rPh>
    <rPh sb="3" eb="4">
      <t>カン</t>
    </rPh>
    <phoneticPr fontId="19"/>
  </si>
  <si>
    <t>機械室露出</t>
    <rPh sb="0" eb="2">
      <t>キカイ</t>
    </rPh>
    <rPh sb="2" eb="3">
      <t>シツ</t>
    </rPh>
    <rPh sb="3" eb="5">
      <t>ロシュツ</t>
    </rPh>
    <phoneticPr fontId="2"/>
  </si>
  <si>
    <t>ｱﾙﾐｶﾞﾗｽｸﾛｽ 150A</t>
    <phoneticPr fontId="2"/>
  </si>
  <si>
    <t>ｱﾙﾐｶﾞﾗｽｸﾛｽ 200A</t>
    <phoneticPr fontId="2"/>
  </si>
  <si>
    <t>ｶﾗｰ亜鉛鉄板 150A</t>
    <rPh sb="3" eb="5">
      <t>アエン</t>
    </rPh>
    <rPh sb="5" eb="7">
      <t>テッパン</t>
    </rPh>
    <phoneticPr fontId="19"/>
  </si>
  <si>
    <t>弁類保温（ＧＷ）</t>
    <rPh sb="0" eb="1">
      <t>ベン</t>
    </rPh>
    <rPh sb="1" eb="2">
      <t>ルイ</t>
    </rPh>
    <phoneticPr fontId="19"/>
  </si>
  <si>
    <t>機器附属品取付</t>
    <rPh sb="0" eb="2">
      <t>キキ</t>
    </rPh>
    <rPh sb="2" eb="5">
      <t>フゾクヒン</t>
    </rPh>
    <rPh sb="5" eb="7">
      <t>トリツケ</t>
    </rPh>
    <phoneticPr fontId="2"/>
  </si>
  <si>
    <t>鋳鉄製 10K(ﾌﾗﾝｼﾞ)200A</t>
    <rPh sb="0" eb="2">
      <t>チュウテツ</t>
    </rPh>
    <rPh sb="2" eb="3">
      <t>セイ</t>
    </rPh>
    <phoneticPr fontId="19"/>
  </si>
  <si>
    <t>150A</t>
    <phoneticPr fontId="4"/>
  </si>
  <si>
    <t>200A</t>
    <phoneticPr fontId="4"/>
  </si>
  <si>
    <t>【空調配管】</t>
    <rPh sb="1" eb="3">
      <t>クウチョウ</t>
    </rPh>
    <rPh sb="3" eb="5">
      <t>ハイカン</t>
    </rPh>
    <phoneticPr fontId="2"/>
  </si>
  <si>
    <t>ｶﾗｰ亜鉛鉄板 200A</t>
    <rPh sb="3" eb="5">
      <t>アエン</t>
    </rPh>
    <rPh sb="5" eb="7">
      <t>テッパン</t>
    </rPh>
    <phoneticPr fontId="19"/>
  </si>
  <si>
    <t>（吸収液・冷媒･ブライン処分）</t>
    <rPh sb="1" eb="4">
      <t>キュウシュウエキ</t>
    </rPh>
    <rPh sb="5" eb="7">
      <t>レイバイ</t>
    </rPh>
    <rPh sb="12" eb="14">
      <t>ショブン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</si>
  <si>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</si>
  <si>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m</t>
    <phoneticPr fontId="2"/>
  </si>
  <si>
    <t>交通誘導警備員</t>
    <rPh sb="0" eb="4">
      <t>コウツウユウドウ</t>
    </rPh>
    <rPh sb="4" eb="7">
      <t>ケイビイン</t>
    </rPh>
    <phoneticPr fontId="2"/>
  </si>
  <si>
    <t>人</t>
    <rPh sb="0" eb="1">
      <t>ヒト</t>
    </rPh>
    <phoneticPr fontId="2"/>
  </si>
  <si>
    <t>弁類保温（ＧＷ）撤去</t>
    <rPh sb="0" eb="1">
      <t>ベン</t>
    </rPh>
    <rPh sb="1" eb="2">
      <t>ルイ</t>
    </rPh>
    <rPh sb="2" eb="4">
      <t>ホオン</t>
    </rPh>
    <rPh sb="8" eb="10">
      <t>テッキョ</t>
    </rPh>
    <phoneticPr fontId="18"/>
  </si>
  <si>
    <t>(BV除く)　ｶﾗｰ亜鉛鉄板 150A</t>
  </si>
  <si>
    <t>(BV除く)　ｶﾗｰ亜鉛鉄板 200A</t>
  </si>
  <si>
    <t>【共通仮設費 積上げ分】</t>
    <rPh sb="1" eb="6">
      <t>キョウツウカセツヒ</t>
    </rPh>
    <rPh sb="7" eb="9">
      <t>ツミア</t>
    </rPh>
    <rPh sb="10" eb="11">
      <t>ブン</t>
    </rPh>
    <phoneticPr fontId="2"/>
  </si>
  <si>
    <t>【共通仮設費 率算出分】</t>
    <rPh sb="1" eb="6">
      <t>キョウツウカセツヒ</t>
    </rPh>
    <rPh sb="7" eb="8">
      <t>リツ</t>
    </rPh>
    <rPh sb="8" eb="10">
      <t>サンシュツ</t>
    </rPh>
    <rPh sb="10" eb="11">
      <t>ブン</t>
    </rPh>
    <phoneticPr fontId="2"/>
  </si>
  <si>
    <t>山口県国際総合センター冷温水発生機2号改修工事</t>
    <rPh sb="0" eb="3">
      <t>ヤマグチケン</t>
    </rPh>
    <rPh sb="3" eb="5">
      <t>コクサイ</t>
    </rPh>
    <rPh sb="5" eb="7">
      <t>ソウゴウ</t>
    </rPh>
    <rPh sb="11" eb="14">
      <t>レイオンスイ</t>
    </rPh>
    <rPh sb="14" eb="16">
      <t>ハッセイ</t>
    </rPh>
    <rPh sb="16" eb="17">
      <t>キ</t>
    </rPh>
    <rPh sb="18" eb="19">
      <t>ゴウ</t>
    </rPh>
    <rPh sb="19" eb="21">
      <t>カイシュウ</t>
    </rPh>
    <rPh sb="21" eb="23">
      <t>コウジ</t>
    </rPh>
    <phoneticPr fontId="2"/>
  </si>
  <si>
    <t>熱源設備工事</t>
    <rPh sb="0" eb="2">
      <t>ネツゲン</t>
    </rPh>
    <rPh sb="2" eb="4">
      <t>セツビ</t>
    </rPh>
    <rPh sb="4" eb="6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</si>
  <si>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</si>
  <si>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都市ガス設備工事</t>
    <rPh sb="0" eb="2">
      <t>トシ</t>
    </rPh>
    <rPh sb="4" eb="6">
      <t>セツビ</t>
    </rPh>
    <rPh sb="6" eb="8">
      <t>コウジ</t>
    </rPh>
    <phoneticPr fontId="2"/>
  </si>
  <si>
    <t>熱源ポンプ</t>
    <rPh sb="0" eb="2">
      <t>ネツゲン</t>
    </rPh>
    <phoneticPr fontId="2"/>
  </si>
  <si>
    <t>吸収式冷温水発生器</t>
    <rPh sb="0" eb="3">
      <t>キュウシュウシキ</t>
    </rPh>
    <rPh sb="3" eb="6">
      <t>レイオンスイ</t>
    </rPh>
    <rPh sb="6" eb="9">
      <t>ハッセイキ</t>
    </rPh>
    <phoneticPr fontId="2"/>
  </si>
  <si>
    <t>配管設備</t>
    <rPh sb="0" eb="2">
      <t>ハイカン</t>
    </rPh>
    <rPh sb="2" eb="4">
      <t>セツビ</t>
    </rPh>
    <phoneticPr fontId="2"/>
  </si>
  <si>
    <t>冷温水一次ポンプ</t>
    <rPh sb="0" eb="3">
      <t>レイオンスイ</t>
    </rPh>
    <rPh sb="3" eb="5">
      <t>イチジ</t>
    </rPh>
    <phoneticPr fontId="14"/>
  </si>
  <si>
    <t>台</t>
    <rPh sb="0" eb="1">
      <t>ダイ</t>
    </rPh>
    <phoneticPr fontId="2"/>
  </si>
  <si>
    <t>PC-1-1</t>
    <phoneticPr fontId="2"/>
  </si>
  <si>
    <t>PCH-1-1</t>
    <phoneticPr fontId="2"/>
  </si>
  <si>
    <t>PCH-2-1,2,3</t>
    <phoneticPr fontId="2"/>
  </si>
  <si>
    <t>冷水一次ポンプ</t>
    <rPh sb="0" eb="2">
      <t>レイスイ</t>
    </rPh>
    <rPh sb="2" eb="4">
      <t>イチジ</t>
    </rPh>
    <phoneticPr fontId="14"/>
  </si>
  <si>
    <t>RH-2</t>
    <phoneticPr fontId="2"/>
  </si>
  <si>
    <t>ガス焚吸収式冷温水発生器</t>
    <rPh sb="2" eb="3">
      <t>タ</t>
    </rPh>
    <rPh sb="3" eb="6">
      <t>キュウシュウシキ</t>
    </rPh>
    <rPh sb="6" eb="9">
      <t>レイオンスイ</t>
    </rPh>
    <rPh sb="9" eb="12">
      <t>ハッセイキ</t>
    </rPh>
    <phoneticPr fontId="2"/>
  </si>
  <si>
    <t>冷房:1101kW 暖房:1059kW</t>
    <phoneticPr fontId="2"/>
  </si>
  <si>
    <t>屋内一般　150A</t>
    <rPh sb="0" eb="2">
      <t>オクナイ</t>
    </rPh>
    <rPh sb="2" eb="4">
      <t>イッパン</t>
    </rPh>
    <phoneticPr fontId="18"/>
  </si>
  <si>
    <t>鋳鉄製 10K(ﾌﾗﾝｼﾞ) 150A</t>
    <rPh sb="0" eb="2">
      <t>チュウテツ</t>
    </rPh>
    <rPh sb="2" eb="3">
      <t>セイ</t>
    </rPh>
    <phoneticPr fontId="19"/>
  </si>
  <si>
    <t>箇所</t>
    <rPh sb="0" eb="2">
      <t>カショ</t>
    </rPh>
    <phoneticPr fontId="2"/>
  </si>
  <si>
    <t>球形ｺﾞﾑ製 10K(ﾌﾗﾝｼﾞ)200A</t>
    <rPh sb="0" eb="2">
      <t>キュウケイ</t>
    </rPh>
    <rPh sb="5" eb="6">
      <t>　</t>
    </rPh>
    <phoneticPr fontId="19"/>
  </si>
  <si>
    <t>自動制御設備工事</t>
    <rPh sb="0" eb="2">
      <t>ジドウ</t>
    </rPh>
    <rPh sb="2" eb="4">
      <t>セイギョ</t>
    </rPh>
    <rPh sb="4" eb="6">
      <t>セツビ</t>
    </rPh>
    <rPh sb="6" eb="8">
      <t>コウジ</t>
    </rPh>
    <phoneticPr fontId="2"/>
  </si>
  <si>
    <t>屋内露出配管工事</t>
    <rPh sb="0" eb="2">
      <t>オクナイ</t>
    </rPh>
    <rPh sb="2" eb="4">
      <t>ロシュツ</t>
    </rPh>
    <rPh sb="4" eb="6">
      <t>ハイカン</t>
    </rPh>
    <rPh sb="6" eb="8">
      <t>コウジ</t>
    </rPh>
    <phoneticPr fontId="2"/>
  </si>
  <si>
    <t>溶接工事</t>
    <rPh sb="0" eb="2">
      <t>ヨウセツ</t>
    </rPh>
    <rPh sb="2" eb="4">
      <t>コウジ</t>
    </rPh>
    <phoneticPr fontId="2"/>
  </si>
  <si>
    <t>屋内既設配管撤去</t>
    <rPh sb="0" eb="2">
      <t>オクナイ</t>
    </rPh>
    <rPh sb="2" eb="4">
      <t>キセツ</t>
    </rPh>
    <rPh sb="4" eb="6">
      <t>ハイカン</t>
    </rPh>
    <rPh sb="6" eb="8">
      <t>テッキョ</t>
    </rPh>
    <phoneticPr fontId="2"/>
  </si>
  <si>
    <t>ボス切込み</t>
    <rPh sb="2" eb="4">
      <t>キリコ</t>
    </rPh>
    <phoneticPr fontId="2"/>
  </si>
  <si>
    <t>圧力計</t>
    <rPh sb="0" eb="3">
      <t>アツリョクケイ</t>
    </rPh>
    <phoneticPr fontId="2"/>
  </si>
  <si>
    <t>露出型ボールバルブ</t>
    <rPh sb="0" eb="3">
      <t>ロシュツガタ</t>
    </rPh>
    <phoneticPr fontId="2"/>
  </si>
  <si>
    <t>機器接続工事</t>
    <rPh sb="0" eb="2">
      <t>キキ</t>
    </rPh>
    <rPh sb="2" eb="4">
      <t>セツゾク</t>
    </rPh>
    <rPh sb="4" eb="6">
      <t>コウジ</t>
    </rPh>
    <phoneticPr fontId="2"/>
  </si>
  <si>
    <t>防食テープ巻き</t>
    <rPh sb="0" eb="2">
      <t>ボウショク</t>
    </rPh>
    <rPh sb="5" eb="6">
      <t>マ</t>
    </rPh>
    <phoneticPr fontId="2"/>
  </si>
  <si>
    <t>塗装工事</t>
    <rPh sb="0" eb="2">
      <t>トソウ</t>
    </rPh>
    <rPh sb="2" eb="4">
      <t>コウジ</t>
    </rPh>
    <phoneticPr fontId="2"/>
  </si>
  <si>
    <t>支持金物取付工事</t>
    <rPh sb="0" eb="4">
      <t>シジカナモノ</t>
    </rPh>
    <rPh sb="4" eb="6">
      <t>トリツケ</t>
    </rPh>
    <rPh sb="6" eb="8">
      <t>コウジ</t>
    </rPh>
    <phoneticPr fontId="2"/>
  </si>
  <si>
    <t>耐圧気密試験</t>
    <rPh sb="0" eb="2">
      <t>タイアツ</t>
    </rPh>
    <rPh sb="2" eb="4">
      <t>キミツ</t>
    </rPh>
    <rPh sb="4" eb="6">
      <t>シケン</t>
    </rPh>
    <phoneticPr fontId="2"/>
  </si>
  <si>
    <t>共通仮設費</t>
    <rPh sb="0" eb="2">
      <t>キョウツウ</t>
    </rPh>
    <rPh sb="2" eb="5">
      <t>カセツヒ</t>
    </rPh>
    <phoneticPr fontId="2"/>
  </si>
  <si>
    <t>諸経費</t>
    <rPh sb="0" eb="3">
      <t>ショケイヒ</t>
    </rPh>
    <phoneticPr fontId="2"/>
  </si>
  <si>
    <t>式</t>
    <rPh sb="0" eb="1">
      <t>シキ</t>
    </rPh>
    <phoneticPr fontId="2"/>
  </si>
  <si>
    <t>個</t>
    <rPh sb="0" eb="1">
      <t>コ</t>
    </rPh>
    <phoneticPr fontId="2"/>
  </si>
  <si>
    <t>m</t>
    <phoneticPr fontId="2"/>
  </si>
  <si>
    <t>EM-CE 3.5-4C</t>
    <phoneticPr fontId="2"/>
  </si>
  <si>
    <t>EM-CE 5.5-3C</t>
  </si>
  <si>
    <t>EM-CE 5.5-4C</t>
  </si>
  <si>
    <t>EM-CE 14-3C</t>
  </si>
  <si>
    <t>EM-CE 14-4C</t>
  </si>
  <si>
    <t>EM-CEE 2.0-4C</t>
  </si>
  <si>
    <t>EM-CEES 2.0-4C</t>
  </si>
  <si>
    <t>EM-IE 5.5</t>
    <phoneticPr fontId="2"/>
  </si>
  <si>
    <t>管内</t>
  </si>
  <si>
    <t>電線管</t>
    <rPh sb="0" eb="3">
      <t>デンセンカン</t>
    </rPh>
    <phoneticPr fontId="2"/>
  </si>
  <si>
    <t>E25</t>
  </si>
  <si>
    <t>E39</t>
  </si>
  <si>
    <t>金属製可とう電線管</t>
    <rPh sb="0" eb="3">
      <t>キンゾクセイ</t>
    </rPh>
    <rPh sb="3" eb="4">
      <t>カ</t>
    </rPh>
    <rPh sb="6" eb="9">
      <t>デンセンカン</t>
    </rPh>
    <phoneticPr fontId="2"/>
  </si>
  <si>
    <t>F24</t>
  </si>
  <si>
    <t>F38</t>
  </si>
  <si>
    <t>動力盤改造費</t>
    <rPh sb="0" eb="2">
      <t>ドウリョク</t>
    </rPh>
    <rPh sb="2" eb="6">
      <t>バンカイゾウヒ</t>
    </rPh>
    <phoneticPr fontId="2"/>
  </si>
  <si>
    <t>AP-HB101</t>
  </si>
  <si>
    <t>芯出し、試運転調整費</t>
    <rPh sb="0" eb="1">
      <t>シン</t>
    </rPh>
    <rPh sb="1" eb="2">
      <t>ダ</t>
    </rPh>
    <rPh sb="4" eb="7">
      <t>シウンテン</t>
    </rPh>
    <rPh sb="7" eb="10">
      <t>チョウセイヒ</t>
    </rPh>
    <phoneticPr fontId="2"/>
  </si>
  <si>
    <t>配送費</t>
    <rPh sb="0" eb="3">
      <t>ハイソウヒ</t>
    </rPh>
    <phoneticPr fontId="2"/>
  </si>
  <si>
    <t>自動制御設備工事</t>
    <rPh sb="0" eb="2">
      <t>ジドウ</t>
    </rPh>
    <rPh sb="2" eb="4">
      <t>セイギョ</t>
    </rPh>
    <rPh sb="4" eb="6">
      <t>セツビ</t>
    </rPh>
    <rPh sb="6" eb="8">
      <t>コウジ</t>
    </rPh>
    <phoneticPr fontId="11"/>
  </si>
  <si>
    <t>PCH-1-2</t>
    <phoneticPr fontId="2"/>
  </si>
  <si>
    <t>配線類撤去</t>
    <rPh sb="0" eb="2">
      <t>ハイセン</t>
    </rPh>
    <rPh sb="2" eb="3">
      <t>ルイ</t>
    </rPh>
    <rPh sb="3" eb="5">
      <t>テッキョ</t>
    </rPh>
    <phoneticPr fontId="2"/>
  </si>
  <si>
    <t>式</t>
    <rPh sb="0" eb="1">
      <t>シキ</t>
    </rPh>
    <phoneticPr fontId="2"/>
  </si>
  <si>
    <t>PC-1-1</t>
  </si>
  <si>
    <t>PCH-1-1</t>
  </si>
  <si>
    <t>PCH-1-2</t>
  </si>
  <si>
    <t>PCH-2-1,2,3</t>
  </si>
  <si>
    <t>RH-2</t>
  </si>
  <si>
    <t>冷房:1101kW 暖房:1059kW</t>
  </si>
  <si>
    <t>M24 下向打(床)</t>
    <rPh sb="4" eb="5">
      <t>シタ</t>
    </rPh>
    <rPh sb="5" eb="6">
      <t>ムカイ</t>
    </rPh>
    <rPh sb="8" eb="9">
      <t>ユカ</t>
    </rPh>
    <phoneticPr fontId="20"/>
  </si>
  <si>
    <t>GW25mm</t>
    <phoneticPr fontId="2"/>
  </si>
  <si>
    <t>機器類保温</t>
    <rPh sb="0" eb="2">
      <t>キキ</t>
    </rPh>
    <rPh sb="2" eb="3">
      <t>ルイ</t>
    </rPh>
    <rPh sb="3" eb="5">
      <t>ホオン</t>
    </rPh>
    <phoneticPr fontId="17"/>
  </si>
  <si>
    <t>GW50mm</t>
    <phoneticPr fontId="2"/>
  </si>
  <si>
    <t>RW25mm</t>
    <phoneticPr fontId="2"/>
  </si>
  <si>
    <t>RW50mm</t>
    <phoneticPr fontId="2"/>
  </si>
  <si>
    <t>吸収式冷温水発生器</t>
    <rPh sb="0" eb="2">
      <t>キュウシュウ</t>
    </rPh>
    <rPh sb="2" eb="3">
      <t>シキ</t>
    </rPh>
    <rPh sb="3" eb="6">
      <t>レイオンスイ</t>
    </rPh>
    <rPh sb="6" eb="9">
      <t>ハッセイキ</t>
    </rPh>
    <phoneticPr fontId="2"/>
  </si>
  <si>
    <t>RW75mm</t>
    <phoneticPr fontId="2"/>
  </si>
  <si>
    <t>煙道</t>
    <rPh sb="0" eb="2">
      <t>エンドウ</t>
    </rPh>
    <phoneticPr fontId="2"/>
  </si>
  <si>
    <t>接着系アンカー</t>
    <rPh sb="0" eb="3">
      <t>セッチャクケイ</t>
    </rPh>
    <phoneticPr fontId="17"/>
  </si>
  <si>
    <t>冷温水</t>
    <rPh sb="0" eb="3">
      <t>レイオンスイ</t>
    </rPh>
    <phoneticPr fontId="2"/>
  </si>
  <si>
    <t>冷却水</t>
    <rPh sb="0" eb="2">
      <t>レイキャク</t>
    </rPh>
    <rPh sb="2" eb="3">
      <t>スイ</t>
    </rPh>
    <phoneticPr fontId="2"/>
  </si>
  <si>
    <t>冷却水管塗装</t>
    <rPh sb="0" eb="3">
      <t>レイキャクスイ</t>
    </rPh>
    <rPh sb="3" eb="4">
      <t>カン</t>
    </rPh>
    <rPh sb="4" eb="6">
      <t>トソウ</t>
    </rPh>
    <phoneticPr fontId="19"/>
  </si>
  <si>
    <t>配管用炭素鋼鋼管（白管・裸）</t>
    <phoneticPr fontId="2"/>
  </si>
  <si>
    <t>露出</t>
    <rPh sb="0" eb="2">
      <t>ロシュツ</t>
    </rPh>
    <phoneticPr fontId="2"/>
  </si>
  <si>
    <t>冷温水</t>
    <rPh sb="0" eb="3">
      <t>レイオンスイ</t>
    </rPh>
    <phoneticPr fontId="18"/>
  </si>
  <si>
    <t>冷却水</t>
    <rPh sb="0" eb="3">
      <t>レイキャクスイ</t>
    </rPh>
    <phoneticPr fontId="18"/>
  </si>
  <si>
    <t>弁類撤去</t>
    <rPh sb="0" eb="1">
      <t>ベン</t>
    </rPh>
    <rPh sb="1" eb="2">
      <t>ルイ</t>
    </rPh>
    <rPh sb="2" eb="4">
      <t>テッキョ</t>
    </rPh>
    <phoneticPr fontId="18"/>
  </si>
  <si>
    <t>圧力計</t>
    <rPh sb="0" eb="3">
      <t>アツリョクケイ</t>
    </rPh>
    <phoneticPr fontId="2"/>
  </si>
  <si>
    <t>水用</t>
    <rPh sb="0" eb="2">
      <t>ミズヨウ</t>
    </rPh>
    <phoneticPr fontId="2"/>
  </si>
  <si>
    <t>個</t>
    <rPh sb="0" eb="1">
      <t>コ</t>
    </rPh>
    <phoneticPr fontId="2"/>
  </si>
  <si>
    <t>機器類保温撤去</t>
    <rPh sb="0" eb="2">
      <t>キキ</t>
    </rPh>
    <rPh sb="2" eb="3">
      <t>ルイ</t>
    </rPh>
    <rPh sb="3" eb="5">
      <t>ホオン</t>
    </rPh>
    <rPh sb="5" eb="7">
      <t>テッキョ</t>
    </rPh>
    <phoneticPr fontId="17"/>
  </si>
  <si>
    <t>防振接手撤去</t>
    <rPh sb="0" eb="2">
      <t>ボウシン</t>
    </rPh>
    <rPh sb="2" eb="4">
      <t>ツギテ</t>
    </rPh>
    <rPh sb="4" eb="6">
      <t>テッキョ</t>
    </rPh>
    <phoneticPr fontId="2"/>
  </si>
  <si>
    <t>ラック</t>
    <phoneticPr fontId="2"/>
  </si>
  <si>
    <t>吸収式冷温水発生器</t>
    <phoneticPr fontId="2"/>
  </si>
  <si>
    <t>煙道</t>
    <rPh sb="0" eb="2">
      <t>エンドウ</t>
    </rPh>
    <phoneticPr fontId="2"/>
  </si>
  <si>
    <t>配管工</t>
    <rPh sb="0" eb="2">
      <t>ハイカン</t>
    </rPh>
    <rPh sb="2" eb="3">
      <t>コウ</t>
    </rPh>
    <phoneticPr fontId="17"/>
  </si>
  <si>
    <t>単価</t>
    <rPh sb="0" eb="2">
      <t>タンカ</t>
    </rPh>
    <phoneticPr fontId="2"/>
  </si>
  <si>
    <t>搬入路養生</t>
    <rPh sb="0" eb="3">
      <t>ハンニュウロ</t>
    </rPh>
    <rPh sb="3" eb="5">
      <t>ヨウジョウ</t>
    </rPh>
    <phoneticPr fontId="2"/>
  </si>
  <si>
    <t>㎡</t>
    <phoneticPr fontId="2"/>
  </si>
  <si>
    <t>清掃・後片付け</t>
    <rPh sb="0" eb="2">
      <t>セイソウ</t>
    </rPh>
    <rPh sb="3" eb="6">
      <t>アトカタヅ</t>
    </rPh>
    <phoneticPr fontId="2"/>
  </si>
  <si>
    <t>防炎合板、ブルーシート</t>
    <rPh sb="0" eb="2">
      <t>ボウエン</t>
    </rPh>
    <rPh sb="2" eb="4">
      <t>ゴウバン</t>
    </rPh>
    <phoneticPr fontId="2"/>
  </si>
  <si>
    <t>資材置き場養生</t>
    <rPh sb="0" eb="2">
      <t>シザイ</t>
    </rPh>
    <rPh sb="2" eb="3">
      <t>オ</t>
    </rPh>
    <rPh sb="4" eb="5">
      <t>バ</t>
    </rPh>
    <rPh sb="5" eb="7">
      <t>ヨウジョウ</t>
    </rPh>
    <phoneticPr fontId="2"/>
  </si>
  <si>
    <t>カラーコーン</t>
    <phoneticPr fontId="2"/>
  </si>
  <si>
    <t>式</t>
    <rPh sb="0" eb="1">
      <t>シキ</t>
    </rPh>
    <phoneticPr fontId="2"/>
  </si>
  <si>
    <t>機器、配管架台</t>
    <rPh sb="0" eb="2">
      <t>キキ</t>
    </rPh>
    <rPh sb="3" eb="5">
      <t>ハイカン</t>
    </rPh>
    <rPh sb="5" eb="7">
      <t>カダイ</t>
    </rPh>
    <phoneticPr fontId="2"/>
  </si>
  <si>
    <t>冷温水二次ポンプ</t>
    <rPh sb="0" eb="3">
      <t>レイオンスイ</t>
    </rPh>
    <rPh sb="3" eb="4">
      <t>ニ</t>
    </rPh>
    <rPh sb="4" eb="5">
      <t>ジ</t>
    </rPh>
    <phoneticPr fontId="14"/>
  </si>
  <si>
    <t>冷水1次ポンプ</t>
    <rPh sb="0" eb="2">
      <t>レイスイ</t>
    </rPh>
    <rPh sb="3" eb="4">
      <t>ツギ</t>
    </rPh>
    <phoneticPr fontId="14"/>
  </si>
  <si>
    <t>硬質ウレタンフォーム 難燃 20mm</t>
    <rPh sb="0" eb="2">
      <t>コウシツ</t>
    </rPh>
    <rPh sb="11" eb="13">
      <t>ナンネン</t>
    </rPh>
    <phoneticPr fontId="2"/>
  </si>
  <si>
    <t>ローリング足場 賃料基本料金</t>
    <rPh sb="5" eb="7">
      <t>アシバ</t>
    </rPh>
    <rPh sb="8" eb="10">
      <t>チンリョウ</t>
    </rPh>
    <rPh sb="10" eb="12">
      <t>キホン</t>
    </rPh>
    <rPh sb="12" eb="14">
      <t>リョウキン</t>
    </rPh>
    <phoneticPr fontId="2"/>
  </si>
  <si>
    <t>作業床高さ3.3m 2段 車輪付</t>
    <phoneticPr fontId="2"/>
  </si>
  <si>
    <t>日</t>
    <rPh sb="0" eb="1">
      <t>ニチ</t>
    </rPh>
    <phoneticPr fontId="2"/>
  </si>
  <si>
    <t>ローリング足場</t>
    <rPh sb="5" eb="7">
      <t>アシバ</t>
    </rPh>
    <phoneticPr fontId="2"/>
  </si>
  <si>
    <t>高さ3.5m以下 2段 存置 2カ月</t>
    <phoneticPr fontId="2"/>
  </si>
  <si>
    <t>台</t>
    <rPh sb="0" eb="1">
      <t>ダイ</t>
    </rPh>
    <phoneticPr fontId="2"/>
  </si>
  <si>
    <t>吸収式冷温水発生機</t>
    <rPh sb="0" eb="2">
      <t>キュウシュウ</t>
    </rPh>
    <rPh sb="2" eb="3">
      <t>シキ</t>
    </rPh>
    <rPh sb="3" eb="6">
      <t>レイオンスイ</t>
    </rPh>
    <rPh sb="6" eb="9">
      <t>ハッセイキ</t>
    </rPh>
    <phoneticPr fontId="2"/>
  </si>
  <si>
    <t>冷温水ポンプ</t>
    <rPh sb="0" eb="3">
      <t>レイオンスイ</t>
    </rPh>
    <phoneticPr fontId="2"/>
  </si>
  <si>
    <t>4.5t</t>
    <phoneticPr fontId="2"/>
  </si>
  <si>
    <t>チェーンブロック</t>
    <phoneticPr fontId="2"/>
  </si>
  <si>
    <t>5t</t>
    <phoneticPr fontId="2"/>
  </si>
  <si>
    <t>金属拡張アンカー</t>
    <rPh sb="0" eb="2">
      <t>キンゾク</t>
    </rPh>
    <rPh sb="2" eb="4">
      <t>カクチョウ</t>
    </rPh>
    <phoneticPr fontId="6"/>
  </si>
  <si>
    <t>M20 上向打(天井)</t>
    <phoneticPr fontId="20"/>
  </si>
  <si>
    <t>トロリービーム</t>
    <phoneticPr fontId="2"/>
  </si>
  <si>
    <t>t</t>
    <phoneticPr fontId="2"/>
  </si>
  <si>
    <t>t・日</t>
    <rPh sb="2" eb="3">
      <t>ニチ</t>
    </rPh>
    <phoneticPr fontId="2"/>
  </si>
  <si>
    <t>H鋼(H-300)</t>
    <rPh sb="1" eb="2">
      <t>コウ</t>
    </rPh>
    <phoneticPr fontId="2"/>
  </si>
  <si>
    <t>トロリービーム取付費用</t>
    <rPh sb="7" eb="9">
      <t>トリツケ</t>
    </rPh>
    <rPh sb="9" eb="11">
      <t>ヒヨウ</t>
    </rPh>
    <phoneticPr fontId="2"/>
  </si>
  <si>
    <t>トロリービーム取り外し費用</t>
    <rPh sb="7" eb="8">
      <t>ト</t>
    </rPh>
    <rPh sb="9" eb="10">
      <t>ハズ</t>
    </rPh>
    <rPh sb="11" eb="13">
      <t>ヒヨウ</t>
    </rPh>
    <phoneticPr fontId="2"/>
  </si>
  <si>
    <t>トロリービーム搬入費用</t>
    <rPh sb="7" eb="10">
      <t>ハンニュウヒ</t>
    </rPh>
    <rPh sb="9" eb="11">
      <t>ヒヨウ</t>
    </rPh>
    <phoneticPr fontId="2"/>
  </si>
  <si>
    <t>トロリービーム搬出費用</t>
    <rPh sb="7" eb="9">
      <t>ハンシュツ</t>
    </rPh>
    <rPh sb="9" eb="11">
      <t>ヒヨウ</t>
    </rPh>
    <phoneticPr fontId="2"/>
  </si>
  <si>
    <t>台・日</t>
    <rPh sb="0" eb="1">
      <t>ダイ</t>
    </rPh>
    <rPh sb="2" eb="3">
      <t>ニチ</t>
    </rPh>
    <phoneticPr fontId="2"/>
  </si>
  <si>
    <t>4台×7日＝28台・日</t>
    <rPh sb="1" eb="2">
      <t>ダイ</t>
    </rPh>
    <rPh sb="4" eb="5">
      <t>ニチ</t>
    </rPh>
    <rPh sb="8" eb="9">
      <t>ダイ</t>
    </rPh>
    <rPh sb="10" eb="11">
      <t>ニチ</t>
    </rPh>
    <phoneticPr fontId="2"/>
  </si>
  <si>
    <t>93kg/m×6m×2本×2カ月＝69.192t・日</t>
    <rPh sb="11" eb="12">
      <t>ホン</t>
    </rPh>
    <rPh sb="15" eb="16">
      <t>ゲツ</t>
    </rPh>
    <rPh sb="25" eb="26">
      <t>ニチ</t>
    </rPh>
    <phoneticPr fontId="2"/>
  </si>
  <si>
    <t>kg</t>
    <phoneticPr fontId="5"/>
  </si>
  <si>
    <t>高さ90cm</t>
    <rPh sb="0" eb="1">
      <t>タカ</t>
    </rPh>
    <phoneticPr fontId="2"/>
  </si>
  <si>
    <t>本</t>
    <rPh sb="0" eb="1">
      <t>ホン</t>
    </rPh>
    <phoneticPr fontId="2"/>
  </si>
  <si>
    <t>車止め</t>
    <rPh sb="0" eb="1">
      <t>クルマ</t>
    </rPh>
    <rPh sb="1" eb="2">
      <t>ド</t>
    </rPh>
    <phoneticPr fontId="2"/>
  </si>
  <si>
    <t>高さ150mm×幅185mm</t>
    <rPh sb="0" eb="1">
      <t>タカ</t>
    </rPh>
    <rPh sb="8" eb="9">
      <t>ハバ</t>
    </rPh>
    <phoneticPr fontId="2"/>
  </si>
  <si>
    <t>耐震金物</t>
    <rPh sb="0" eb="2">
      <t>タイシン</t>
    </rPh>
    <rPh sb="2" eb="4">
      <t>カナモノ</t>
    </rPh>
    <phoneticPr fontId="2"/>
  </si>
  <si>
    <t>材料・労務 込み</t>
    <rPh sb="0" eb="2">
      <t>ザイリョウ</t>
    </rPh>
    <rPh sb="3" eb="5">
      <t>ロウム</t>
    </rPh>
    <rPh sb="6" eb="7">
      <t>コ</t>
    </rPh>
    <phoneticPr fontId="20"/>
  </si>
  <si>
    <t>耐震金物</t>
    <rPh sb="0" eb="2">
      <t>タイシン</t>
    </rPh>
    <rPh sb="2" eb="4">
      <t>カナモノ</t>
    </rPh>
    <phoneticPr fontId="13"/>
  </si>
  <si>
    <t>M16 下向打(床)</t>
    <rPh sb="4" eb="5">
      <t>シタ</t>
    </rPh>
    <rPh sb="5" eb="6">
      <t>ムカイ</t>
    </rPh>
    <rPh sb="8" eb="9">
      <t>ユカ</t>
    </rPh>
    <phoneticPr fontId="20"/>
  </si>
  <si>
    <t>配管架台</t>
    <rPh sb="0" eb="2">
      <t>ハイカン</t>
    </rPh>
    <rPh sb="2" eb="4">
      <t>カダイ</t>
    </rPh>
    <phoneticPr fontId="6"/>
  </si>
  <si>
    <t>4人/回×2回=8人工</t>
    <rPh sb="1" eb="2">
      <t>ニン</t>
    </rPh>
    <rPh sb="3" eb="4">
      <t>カイ</t>
    </rPh>
    <rPh sb="6" eb="7">
      <t>カイ</t>
    </rPh>
    <rPh sb="9" eb="11">
      <t>ニンク</t>
    </rPh>
    <phoneticPr fontId="2"/>
  </si>
  <si>
    <t>冷暖切替試験調整費</t>
    <rPh sb="0" eb="2">
      <t>レイダン</t>
    </rPh>
    <rPh sb="2" eb="4">
      <t>キリカエ</t>
    </rPh>
    <rPh sb="4" eb="8">
      <t>シケンチョウセイ</t>
    </rPh>
    <rPh sb="8" eb="9">
      <t>ヒ</t>
    </rPh>
    <phoneticPr fontId="2"/>
  </si>
  <si>
    <t>夏季1回+冬季1回　計2回</t>
    <rPh sb="0" eb="2">
      <t>カキ</t>
    </rPh>
    <rPh sb="3" eb="4">
      <t>カイ</t>
    </rPh>
    <rPh sb="5" eb="7">
      <t>トウキ</t>
    </rPh>
    <rPh sb="8" eb="9">
      <t>カイ</t>
    </rPh>
    <rPh sb="10" eb="11">
      <t>ケイ</t>
    </rPh>
    <rPh sb="12" eb="13">
      <t>カイ</t>
    </rPh>
    <phoneticPr fontId="2"/>
  </si>
  <si>
    <t>マシンハッチ耐火被覆補修</t>
    <rPh sb="6" eb="8">
      <t>タイカ</t>
    </rPh>
    <rPh sb="8" eb="10">
      <t>ヒフク</t>
    </rPh>
    <rPh sb="10" eb="12">
      <t>ホシュウ</t>
    </rPh>
    <phoneticPr fontId="2"/>
  </si>
  <si>
    <t>マシンハッチ取り外し費用</t>
    <rPh sb="6" eb="7">
      <t>ト</t>
    </rPh>
    <rPh sb="8" eb="9">
      <t>ハズ</t>
    </rPh>
    <rPh sb="10" eb="12">
      <t>ヒヨウ</t>
    </rPh>
    <phoneticPr fontId="2"/>
  </si>
  <si>
    <t>マシンハッチ再付費用</t>
    <rPh sb="6" eb="7">
      <t>サイ</t>
    </rPh>
    <rPh sb="7" eb="8">
      <t>ツキ</t>
    </rPh>
    <rPh sb="8" eb="10">
      <t>ヒヨウ</t>
    </rPh>
    <phoneticPr fontId="2"/>
  </si>
  <si>
    <t>チェーンブロック</t>
    <phoneticPr fontId="2"/>
  </si>
  <si>
    <t>マシンハッチ解体、再取付用</t>
    <rPh sb="6" eb="8">
      <t>カイタイ</t>
    </rPh>
    <rPh sb="9" eb="11">
      <t>サイト</t>
    </rPh>
    <rPh sb="11" eb="12">
      <t>ツ</t>
    </rPh>
    <rPh sb="12" eb="13">
      <t>ヨウ</t>
    </rPh>
    <phoneticPr fontId="2"/>
  </si>
  <si>
    <t>2台×4日＝8台・日　5t</t>
    <phoneticPr fontId="2"/>
  </si>
  <si>
    <t>マシンハッチ搬出費用</t>
    <rPh sb="6" eb="8">
      <t>ハンシュツ</t>
    </rPh>
    <rPh sb="8" eb="10">
      <t>ヒヨウ</t>
    </rPh>
    <phoneticPr fontId="2"/>
  </si>
  <si>
    <t>マシンハッチ仮置き</t>
    <phoneticPr fontId="2"/>
  </si>
  <si>
    <t>マシンハッチ開口部転落防止策</t>
    <rPh sb="6" eb="9">
      <t>カイコウブ</t>
    </rPh>
    <rPh sb="9" eb="11">
      <t>テンラク</t>
    </rPh>
    <rPh sb="11" eb="13">
      <t>ボウシ</t>
    </rPh>
    <rPh sb="13" eb="14">
      <t>サク</t>
    </rPh>
    <phoneticPr fontId="2"/>
  </si>
  <si>
    <t>仮囲い</t>
    <rPh sb="0" eb="2">
      <t>カリカコ</t>
    </rPh>
    <phoneticPr fontId="2"/>
  </si>
  <si>
    <t>成形鋼板</t>
    <rPh sb="0" eb="2">
      <t>セイケイ</t>
    </rPh>
    <rPh sb="2" eb="4">
      <t>コウハン</t>
    </rPh>
    <phoneticPr fontId="2"/>
  </si>
  <si>
    <t>みぞ形鋼(5×50×100)</t>
    <rPh sb="2" eb="3">
      <t>ガタ</t>
    </rPh>
    <rPh sb="3" eb="4">
      <t>コウ</t>
    </rPh>
    <phoneticPr fontId="6"/>
  </si>
  <si>
    <t>9.36kg/m×15m=140.4kg</t>
    <phoneticPr fontId="2"/>
  </si>
  <si>
    <t>対象工事：冷温水・冷却水配管</t>
    <rPh sb="0" eb="2">
      <t>タイショウ</t>
    </rPh>
    <rPh sb="2" eb="4">
      <t>コウジ</t>
    </rPh>
    <rPh sb="5" eb="8">
      <t>レイオンスイ</t>
    </rPh>
    <rPh sb="9" eb="12">
      <t>レイキャクスイ</t>
    </rPh>
    <rPh sb="12" eb="14">
      <t>ハイカン</t>
    </rPh>
    <phoneticPr fontId="20"/>
  </si>
  <si>
    <t>設備機械工</t>
    <rPh sb="0" eb="2">
      <t>セツビ</t>
    </rPh>
    <rPh sb="2" eb="5">
      <t>キカイコウ</t>
    </rPh>
    <phoneticPr fontId="2"/>
  </si>
  <si>
    <t>吸収式冷温水機 搬入搬出</t>
    <rPh sb="0" eb="3">
      <t>キュウシュウシキ</t>
    </rPh>
    <rPh sb="3" eb="7">
      <t>レイオンスイキ</t>
    </rPh>
    <rPh sb="8" eb="10">
      <t>ハンニュウ</t>
    </rPh>
    <rPh sb="10" eb="12">
      <t>ハンシュツ</t>
    </rPh>
    <phoneticPr fontId="2"/>
  </si>
  <si>
    <t>熱源設備工事</t>
  </si>
  <si>
    <t>吸収式冷温水発生器</t>
  </si>
  <si>
    <t>【別紙明細-101】</t>
  </si>
  <si>
    <t>搬入・据付費</t>
  </si>
  <si>
    <t>【別紙明細-102】</t>
  </si>
  <si>
    <t>保温</t>
  </si>
  <si>
    <t>【別紙明細-103】</t>
  </si>
  <si>
    <t>あと施工アンカー</t>
  </si>
  <si>
    <t>【別紙明細-104】</t>
  </si>
  <si>
    <t>総合調整費</t>
  </si>
  <si>
    <t>【別紙明細-105】</t>
  </si>
  <si>
    <t>【別紙明細-106】</t>
  </si>
  <si>
    <t>【別紙明細-107】</t>
  </si>
  <si>
    <t>架台類</t>
  </si>
  <si>
    <t>【別紙明細-108】</t>
  </si>
  <si>
    <t>【別紙明細-109】</t>
  </si>
  <si>
    <t>撤去工事</t>
  </si>
  <si>
    <t>【別紙明細-110】</t>
  </si>
  <si>
    <t>機器類撤去</t>
  </si>
  <si>
    <t>【別紙明細-111】</t>
  </si>
  <si>
    <t>配管類撤去</t>
  </si>
  <si>
    <t>【別紙明細-112】</t>
  </si>
  <si>
    <t>配線類撤去</t>
  </si>
  <si>
    <t>別紙明細-101</t>
  </si>
  <si>
    <t>別紙明細-102</t>
  </si>
  <si>
    <t>別紙明細-103</t>
  </si>
  <si>
    <t>別紙明細-104</t>
  </si>
  <si>
    <t>別紙明細-105</t>
  </si>
  <si>
    <t>別紙明細-107</t>
  </si>
  <si>
    <t>別紙明細-106</t>
  </si>
  <si>
    <t>別紙明細-108</t>
  </si>
  <si>
    <t>別紙明細-109</t>
  </si>
  <si>
    <t>別紙明細-110</t>
  </si>
  <si>
    <t>別紙明細-111</t>
  </si>
  <si>
    <t>別紙明細-112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</si>
</sst>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&quot;Page.&quot;@"/>
    <numFmt numFmtId="177" formatCode="0_ "/>
    <numFmt numFmtId="178" formatCode="#,##0_ "/>
    <numFmt numFmtId="179" formatCode="0_);\(0\)"/>
    <numFmt numFmtId="180" formatCode="#,##0_ ;[Red]\-#,##0\ "/>
    <numFmt numFmtId="181" formatCode="#,##0;&quot;▲ &quot;#,##0"/>
    <numFmt numFmtId="182" formatCode="#,##0.00;&quot;▲&quot;?,??0.00"/>
    <numFmt numFmtId="183" formatCode="#,##0;&quot;▲&quot;???,???,??0"/>
    <numFmt numFmtId="184" formatCode="#,###"/>
    <numFmt numFmtId="185" formatCode="0.0%"/>
    <numFmt numFmtId="186" formatCode="#,##0_);[Red]\(#,##0\)"/>
    <numFmt numFmtId="187" formatCode="#,##0.0_ ;[Red]\-#,##0.0\ "/>
    <numFmt numFmtId="188" formatCode="#,##0.0_);[Red]\(#,##0.0\)"/>
    <numFmt numFmtId="189" formatCode="#,##0.00_);[Red]\(#,##0.00\)"/>
    <numFmt numFmtId="190" formatCode="#,##0.000;[Red]\-#,##0.000"/>
  </numFmts>
  <fonts count="2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b/>
      <sz val="13"/>
      <color theme="3"/>
      <name val="ＭＳ 明朝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/>
    <xf numFmtId="49" fontId="1" fillId="0" borderId="6" applyBorder="0">
      <alignment horizontal="right"/>
    </xf>
    <xf numFmtId="0" fontId="1" fillId="0" borderId="0" applyBorder="0"/>
    <xf numFmtId="0" fontId="1" fillId="0" borderId="3" applyBorder="0"/>
    <xf numFmtId="0" fontId="1" fillId="0" borderId="1" applyBorder="0">
      <alignment horizontal="center"/>
    </xf>
    <xf numFmtId="182" fontId="1" fillId="0" borderId="1" applyBorder="0">
      <alignment horizontal="right"/>
    </xf>
    <xf numFmtId="3" fontId="1" fillId="0" borderId="0" applyBorder="0"/>
    <xf numFmtId="183" fontId="1" fillId="0" borderId="1" applyBorder="0"/>
    <xf numFmtId="0" fontId="1" fillId="0" borderId="6" applyBorder="0"/>
    <xf numFmtId="184" fontId="1" fillId="0" borderId="7" applyBorder="0"/>
    <xf numFmtId="0" fontId="21" fillId="0" borderId="0">
      <alignment vertical="center"/>
    </xf>
  </cellStyleXfs>
  <cellXfs count="196">
    <xf numFmtId="0" fontId="0" fillId="0" borderId="0" xfId="0">
      <alignment vertical="center"/>
    </xf>
    <xf numFmtId="49" fontId="1" fillId="0" borderId="0" xfId="0" applyNumberFormat="1" applyFont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 shrinkToFit="1"/>
    </xf>
    <xf numFmtId="0" fontId="1" fillId="0" borderId="0" xfId="1"/>
    <xf numFmtId="0" fontId="4" fillId="0" borderId="0" xfId="1" applyFont="1"/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right" vertical="top"/>
    </xf>
    <xf numFmtId="0" fontId="4" fillId="0" borderId="0" xfId="1" applyFont="1" applyAlignment="1">
      <alignment horizontal="center"/>
    </xf>
    <xf numFmtId="49" fontId="1" fillId="0" borderId="1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0" xfId="0" applyAlignment="1"/>
    <xf numFmtId="38" fontId="1" fillId="0" borderId="7" xfId="2" applyFont="1" applyFill="1" applyBorder="1" applyAlignment="1">
      <alignment horizontal="right"/>
    </xf>
    <xf numFmtId="38" fontId="1" fillId="0" borderId="4" xfId="2" applyFont="1" applyFill="1" applyBorder="1" applyAlignment="1">
      <alignment horizontal="left" shrinkToFit="1"/>
    </xf>
    <xf numFmtId="38" fontId="1" fillId="0" borderId="4" xfId="2" applyFont="1" applyFill="1" applyBorder="1" applyAlignment="1">
      <alignment horizontal="center" shrinkToFit="1"/>
    </xf>
    <xf numFmtId="186" fontId="1" fillId="0" borderId="1" xfId="2" applyNumberFormat="1" applyFont="1" applyFill="1" applyBorder="1" applyAlignment="1">
      <alignment vertical="center" shrinkToFit="1"/>
    </xf>
    <xf numFmtId="186" fontId="1" fillId="0" borderId="4" xfId="2" applyNumberFormat="1" applyFont="1" applyFill="1" applyBorder="1" applyAlignment="1">
      <alignment vertical="center" shrinkToFit="1"/>
    </xf>
    <xf numFmtId="186" fontId="1" fillId="0" borderId="0" xfId="2" applyNumberFormat="1" applyFont="1" applyFill="1" applyAlignment="1">
      <alignment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186" fontId="1" fillId="0" borderId="5" xfId="2" applyNumberFormat="1" applyFont="1" applyFill="1" applyBorder="1" applyAlignment="1">
      <alignment vertical="center" shrinkToFit="1"/>
    </xf>
    <xf numFmtId="186" fontId="1" fillId="0" borderId="1" xfId="2" applyNumberFormat="1" applyFont="1" applyFill="1" applyBorder="1" applyAlignment="1"/>
    <xf numFmtId="186" fontId="1" fillId="0" borderId="4" xfId="2" applyNumberFormat="1" applyFont="1" applyFill="1" applyBorder="1" applyAlignment="1"/>
    <xf numFmtId="38" fontId="23" fillId="0" borderId="1" xfId="2" applyFont="1" applyFill="1" applyBorder="1" applyAlignment="1">
      <alignment vertical="center" shrinkToFit="1"/>
    </xf>
    <xf numFmtId="186" fontId="1" fillId="0" borderId="5" xfId="2" applyNumberFormat="1" applyFont="1" applyFill="1" applyBorder="1" applyAlignment="1"/>
    <xf numFmtId="49" fontId="0" fillId="0" borderId="0" xfId="0" applyNumberFormat="1" applyAlignment="1">
      <alignment vertical="center" shrinkToFit="1"/>
    </xf>
    <xf numFmtId="49" fontId="25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179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vertical="center" shrinkToFit="1"/>
    </xf>
    <xf numFmtId="179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3" fontId="1" fillId="0" borderId="4" xfId="0" applyNumberFormat="1" applyFont="1" applyBorder="1" applyAlignment="1">
      <alignment vertical="center" shrinkToFit="1"/>
    </xf>
    <xf numFmtId="178" fontId="1" fillId="0" borderId="5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wrapText="1" shrinkToFit="1"/>
    </xf>
    <xf numFmtId="3" fontId="1" fillId="0" borderId="5" xfId="0" applyNumberFormat="1" applyFont="1" applyBorder="1" applyAlignment="1">
      <alignment vertical="center" shrinkToFit="1"/>
    </xf>
    <xf numFmtId="178" fontId="1" fillId="0" borderId="1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>
      <alignment vertical="center" wrapText="1" shrinkToFit="1"/>
    </xf>
    <xf numFmtId="177" fontId="1" fillId="0" borderId="5" xfId="0" applyNumberFormat="1" applyFont="1" applyBorder="1" applyAlignment="1">
      <alignment vertical="center" shrinkToFit="1"/>
    </xf>
    <xf numFmtId="186" fontId="1" fillId="0" borderId="1" xfId="0" applyNumberFormat="1" applyFont="1" applyBorder="1">
      <alignment vertical="center"/>
    </xf>
    <xf numFmtId="3" fontId="1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right" vertical="center" wrapText="1" shrinkToFit="1"/>
    </xf>
    <xf numFmtId="186" fontId="0" fillId="0" borderId="4" xfId="0" applyNumberFormat="1" applyBorder="1">
      <alignment vertical="center"/>
    </xf>
    <xf numFmtId="178" fontId="1" fillId="0" borderId="4" xfId="0" applyNumberFormat="1" applyFont="1" applyBorder="1" applyAlignment="1">
      <alignment vertical="center" shrinkToFit="1"/>
    </xf>
    <xf numFmtId="38" fontId="1" fillId="0" borderId="4" xfId="2" applyFont="1" applyFill="1" applyBorder="1" applyAlignment="1">
      <alignment vertical="center" wrapText="1" shrinkToFit="1"/>
    </xf>
    <xf numFmtId="186" fontId="8" fillId="0" borderId="5" xfId="0" applyNumberFormat="1" applyFont="1" applyBorder="1">
      <alignment vertical="center"/>
    </xf>
    <xf numFmtId="178" fontId="8" fillId="0" borderId="5" xfId="0" applyNumberFormat="1" applyFont="1" applyBorder="1" applyAlignment="1">
      <alignment vertical="center" shrinkToFit="1"/>
    </xf>
    <xf numFmtId="38" fontId="7" fillId="0" borderId="1" xfId="2" applyFont="1" applyFill="1" applyBorder="1" applyAlignment="1">
      <alignment horizontal="right" vertical="center" wrapText="1" shrinkToFit="1"/>
    </xf>
    <xf numFmtId="49" fontId="9" fillId="0" borderId="1" xfId="0" applyNumberFormat="1" applyFont="1" applyBorder="1" applyAlignment="1">
      <alignment vertical="center" shrinkToFit="1"/>
    </xf>
    <xf numFmtId="49" fontId="10" fillId="0" borderId="4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vertical="center" shrinkToFit="1"/>
    </xf>
    <xf numFmtId="49" fontId="10" fillId="0" borderId="5" xfId="0" applyNumberFormat="1" applyFont="1" applyBorder="1" applyAlignment="1">
      <alignment vertical="center" shrinkToFit="1"/>
    </xf>
    <xf numFmtId="186" fontId="8" fillId="0" borderId="1" xfId="0" applyNumberFormat="1" applyFont="1" applyBorder="1">
      <alignment vertical="center"/>
    </xf>
    <xf numFmtId="0" fontId="1" fillId="0" borderId="5" xfId="0" applyFont="1" applyBorder="1" applyAlignment="1">
      <alignment vertical="center" shrinkToFit="1"/>
    </xf>
    <xf numFmtId="186" fontId="1" fillId="0" borderId="5" xfId="0" applyNumberFormat="1" applyFont="1" applyBorder="1">
      <alignment vertical="center"/>
    </xf>
    <xf numFmtId="9" fontId="10" fillId="0" borderId="5" xfId="3" applyFont="1" applyFill="1" applyBorder="1" applyAlignment="1">
      <alignment horizontal="left" vertical="center" indent="1" shrinkToFit="1"/>
    </xf>
    <xf numFmtId="49" fontId="19" fillId="0" borderId="0" xfId="0" applyNumberFormat="1" applyFont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179" fontId="1" fillId="0" borderId="4" xfId="0" applyNumberFormat="1" applyFont="1" applyBorder="1" applyAlignment="1">
      <alignment horizontal="center" vertical="center" shrinkToFit="1"/>
    </xf>
    <xf numFmtId="179" fontId="1" fillId="0" borderId="4" xfId="0" applyNumberFormat="1" applyFont="1" applyBorder="1" applyAlignment="1">
      <alignment horizontal="left" vertical="center" shrinkToFit="1"/>
    </xf>
    <xf numFmtId="179" fontId="1" fillId="0" borderId="6" xfId="0" applyNumberFormat="1" applyFont="1" applyBorder="1" applyAlignment="1">
      <alignment horizontal="center" vertical="center" shrinkToFit="1"/>
    </xf>
    <xf numFmtId="179" fontId="1" fillId="0" borderId="7" xfId="0" applyNumberFormat="1" applyFont="1" applyBorder="1" applyAlignment="1">
      <alignment horizontal="center" vertical="center" shrinkToFit="1"/>
    </xf>
    <xf numFmtId="49" fontId="1" fillId="0" borderId="6" xfId="5" applyBorder="1">
      <alignment horizontal="right"/>
    </xf>
    <xf numFmtId="0" fontId="1" fillId="0" borderId="1" xfId="6" applyBorder="1" applyAlignment="1">
      <alignment shrinkToFit="1"/>
    </xf>
    <xf numFmtId="0" fontId="1" fillId="0" borderId="1" xfId="8" applyBorder="1">
      <alignment horizontal="center"/>
    </xf>
    <xf numFmtId="0" fontId="1" fillId="0" borderId="0" xfId="12" applyBorder="1"/>
    <xf numFmtId="0" fontId="1" fillId="0" borderId="4" xfId="8" applyBorder="1">
      <alignment horizontal="center"/>
    </xf>
    <xf numFmtId="184" fontId="1" fillId="0" borderId="0" xfId="13" applyBorder="1"/>
    <xf numFmtId="0" fontId="1" fillId="0" borderId="1" xfId="7" applyBorder="1"/>
    <xf numFmtId="0" fontId="1" fillId="0" borderId="4" xfId="7" applyBorder="1"/>
    <xf numFmtId="179" fontId="1" fillId="0" borderId="5" xfId="0" applyNumberFormat="1" applyFont="1" applyBorder="1" applyAlignment="1">
      <alignment horizontal="center" vertical="center" shrinkToFit="1"/>
    </xf>
    <xf numFmtId="179" fontId="1" fillId="0" borderId="4" xfId="0" applyNumberFormat="1" applyFont="1" applyBorder="1" applyAlignment="1">
      <alignment vertical="center" shrinkToFit="1"/>
    </xf>
    <xf numFmtId="181" fontId="1" fillId="0" borderId="4" xfId="0" applyNumberFormat="1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187" fontId="0" fillId="0" borderId="0" xfId="0" applyNumberFormat="1" applyAlignment="1">
      <alignment vertical="center" shrinkToFit="1"/>
    </xf>
    <xf numFmtId="181" fontId="0" fillId="0" borderId="0" xfId="0" applyNumberFormat="1" applyAlignment="1">
      <alignment vertical="center" shrinkToFit="1"/>
    </xf>
    <xf numFmtId="187" fontId="1" fillId="0" borderId="1" xfId="0" applyNumberFormat="1" applyFont="1" applyBorder="1" applyAlignment="1">
      <alignment horizontal="center" vertical="center" shrinkToFit="1"/>
    </xf>
    <xf numFmtId="181" fontId="1" fillId="0" borderId="1" xfId="0" applyNumberFormat="1" applyFont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vertical="center" shrinkToFit="1"/>
    </xf>
    <xf numFmtId="181" fontId="1" fillId="0" borderId="1" xfId="0" applyNumberFormat="1" applyFont="1" applyBorder="1" applyAlignment="1">
      <alignment vertical="center" shrinkToFit="1"/>
    </xf>
    <xf numFmtId="187" fontId="1" fillId="0" borderId="4" xfId="0" applyNumberFormat="1" applyFont="1" applyBorder="1" applyAlignment="1">
      <alignment vertical="center" shrinkToFit="1"/>
    </xf>
    <xf numFmtId="181" fontId="1" fillId="0" borderId="5" xfId="0" applyNumberFormat="1" applyFont="1" applyBorder="1" applyAlignment="1">
      <alignment vertical="center" shrinkToFit="1"/>
    </xf>
    <xf numFmtId="187" fontId="1" fillId="0" borderId="5" xfId="0" applyNumberFormat="1" applyFont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vertical="center" wrapText="1" shrinkToFit="1"/>
    </xf>
    <xf numFmtId="38" fontId="1" fillId="0" borderId="1" xfId="2" applyFont="1" applyFill="1" applyBorder="1" applyAlignment="1">
      <alignment vertical="center" shrinkToFit="1"/>
    </xf>
    <xf numFmtId="38" fontId="8" fillId="0" borderId="1" xfId="2" applyFont="1" applyFill="1" applyBorder="1" applyAlignment="1">
      <alignment vertical="center" shrinkToFit="1"/>
    </xf>
    <xf numFmtId="38" fontId="1" fillId="0" borderId="4" xfId="2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vertical="center" wrapText="1" shrinkToFit="1"/>
    </xf>
    <xf numFmtId="49" fontId="10" fillId="0" borderId="5" xfId="0" applyNumberFormat="1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38" fontId="10" fillId="0" borderId="4" xfId="2" applyFont="1" applyFill="1" applyBorder="1" applyAlignment="1">
      <alignment vertical="center" shrinkToFit="1"/>
    </xf>
    <xf numFmtId="49" fontId="24" fillId="0" borderId="1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vertical="center" shrinkToFit="1"/>
    </xf>
    <xf numFmtId="186" fontId="1" fillId="0" borderId="4" xfId="0" applyNumberFormat="1" applyFont="1" applyBorder="1">
      <alignment vertical="center"/>
    </xf>
    <xf numFmtId="0" fontId="1" fillId="0" borderId="4" xfId="0" applyFont="1" applyBorder="1" applyAlignment="1">
      <alignment horizontal="left" vertical="center"/>
    </xf>
    <xf numFmtId="49" fontId="22" fillId="0" borderId="5" xfId="0" applyNumberFormat="1" applyFont="1" applyBorder="1" applyAlignment="1">
      <alignment horizontal="right" vertical="center" shrinkToFit="1"/>
    </xf>
    <xf numFmtId="186" fontId="1" fillId="0" borderId="1" xfId="2" applyNumberFormat="1" applyFont="1" applyFill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179" fontId="1" fillId="0" borderId="8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shrinkToFit="1"/>
    </xf>
    <xf numFmtId="179" fontId="26" fillId="0" borderId="1" xfId="0" applyNumberFormat="1" applyFont="1" applyBorder="1" applyAlignment="1">
      <alignment horizontal="center" vertical="center" shrinkToFit="1"/>
    </xf>
    <xf numFmtId="179" fontId="26" fillId="0" borderId="4" xfId="0" applyNumberFormat="1" applyFont="1" applyBorder="1" applyAlignment="1">
      <alignment horizontal="center" vertical="center" shrinkToFit="1"/>
    </xf>
    <xf numFmtId="179" fontId="27" fillId="0" borderId="1" xfId="0" applyNumberFormat="1" applyFont="1" applyBorder="1" applyAlignment="1">
      <alignment horizontal="center" vertical="center" shrinkToFit="1"/>
    </xf>
    <xf numFmtId="179" fontId="27" fillId="0" borderId="4" xfId="0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shrinkToFit="1"/>
    </xf>
    <xf numFmtId="187" fontId="0" fillId="0" borderId="5" xfId="0" applyNumberFormat="1" applyBorder="1" applyAlignment="1">
      <alignment vertical="center" shrinkToFit="1"/>
    </xf>
    <xf numFmtId="186" fontId="1" fillId="0" borderId="0" xfId="0" applyNumberFormat="1" applyFont="1" applyAlignment="1">
      <alignment vertical="center" shrinkToFit="1"/>
    </xf>
    <xf numFmtId="186" fontId="1" fillId="0" borderId="1" xfId="0" applyNumberFormat="1" applyFont="1" applyBorder="1" applyAlignment="1">
      <alignment horizontal="center" vertical="center" shrinkToFit="1"/>
    </xf>
    <xf numFmtId="186" fontId="1" fillId="0" borderId="1" xfId="0" applyNumberFormat="1" applyFont="1" applyBorder="1" applyAlignment="1">
      <alignment vertical="center" shrinkToFit="1"/>
    </xf>
    <xf numFmtId="186" fontId="1" fillId="0" borderId="5" xfId="0" applyNumberFormat="1" applyFont="1" applyBorder="1" applyAlignment="1">
      <alignment vertical="center" shrinkToFit="1"/>
    </xf>
    <xf numFmtId="186" fontId="1" fillId="0" borderId="4" xfId="0" applyNumberFormat="1" applyFont="1" applyBorder="1" applyAlignment="1">
      <alignment vertical="center" shrinkToFit="1"/>
    </xf>
    <xf numFmtId="186" fontId="8" fillId="0" borderId="5" xfId="0" applyNumberFormat="1" applyFont="1" applyBorder="1" applyAlignment="1">
      <alignment vertical="center" shrinkToFit="1"/>
    </xf>
    <xf numFmtId="186" fontId="22" fillId="0" borderId="1" xfId="0" applyNumberFormat="1" applyFont="1" applyBorder="1" applyAlignment="1">
      <alignment vertical="center" shrinkToFit="1"/>
    </xf>
    <xf numFmtId="186" fontId="22" fillId="0" borderId="4" xfId="0" applyNumberFormat="1" applyFont="1" applyBorder="1" applyAlignment="1">
      <alignment vertical="center" shrinkToFit="1"/>
    </xf>
    <xf numFmtId="186" fontId="22" fillId="0" borderId="0" xfId="0" applyNumberFormat="1" applyFont="1" applyAlignment="1">
      <alignment vertical="center" shrinkToFit="1"/>
    </xf>
    <xf numFmtId="186" fontId="22" fillId="0" borderId="1" xfId="0" applyNumberFormat="1" applyFont="1" applyBorder="1" applyAlignment="1">
      <alignment horizontal="center" vertical="center" shrinkToFit="1"/>
    </xf>
    <xf numFmtId="186" fontId="22" fillId="0" borderId="5" xfId="0" applyNumberFormat="1" applyFont="1" applyBorder="1" applyAlignment="1">
      <alignment vertical="center" shrinkToFit="1"/>
    </xf>
    <xf numFmtId="184" fontId="10" fillId="0" borderId="4" xfId="13" applyFont="1" applyBorder="1" applyAlignment="1">
      <alignment shrinkToFit="1"/>
    </xf>
    <xf numFmtId="188" fontId="22" fillId="0" borderId="4" xfId="0" applyNumberFormat="1" applyFont="1" applyBorder="1" applyAlignment="1">
      <alignment vertical="center" shrinkToFit="1"/>
    </xf>
    <xf numFmtId="178" fontId="18" fillId="0" borderId="4" xfId="0" applyNumberFormat="1" applyFont="1" applyBorder="1" applyAlignment="1">
      <alignment vertical="center" shrinkToFit="1"/>
    </xf>
    <xf numFmtId="49" fontId="10" fillId="0" borderId="4" xfId="0" quotePrefix="1" applyNumberFormat="1" applyFont="1" applyBorder="1" applyAlignment="1">
      <alignment vertical="center" shrinkToFit="1"/>
    </xf>
    <xf numFmtId="38" fontId="10" fillId="0" borderId="4" xfId="2" applyFont="1" applyFill="1" applyBorder="1" applyAlignment="1">
      <alignment vertical="center" wrapText="1" shrinkToFit="1"/>
    </xf>
    <xf numFmtId="49" fontId="24" fillId="0" borderId="5" xfId="0" applyNumberFormat="1" applyFont="1" applyBorder="1" applyAlignment="1">
      <alignment vertical="center" shrinkToFit="1"/>
    </xf>
    <xf numFmtId="185" fontId="10" fillId="0" borderId="4" xfId="3" applyNumberFormat="1" applyFont="1" applyFill="1" applyBorder="1" applyAlignment="1">
      <alignment vertical="center" shrinkToFit="1"/>
    </xf>
    <xf numFmtId="189" fontId="22" fillId="0" borderId="1" xfId="9" applyNumberFormat="1" applyFont="1" applyBorder="1">
      <alignment horizontal="right"/>
    </xf>
    <xf numFmtId="189" fontId="22" fillId="0" borderId="4" xfId="0" applyNumberFormat="1" applyFont="1" applyBorder="1" applyAlignment="1">
      <alignment horizontal="right" vertical="center" shrinkToFit="1"/>
    </xf>
    <xf numFmtId="189" fontId="22" fillId="0" borderId="4" xfId="9" applyNumberFormat="1" applyFont="1" applyBorder="1">
      <alignment horizontal="right"/>
    </xf>
    <xf numFmtId="189" fontId="22" fillId="0" borderId="1" xfId="0" applyNumberFormat="1" applyFont="1" applyBorder="1" applyAlignment="1">
      <alignment vertical="center" shrinkToFit="1"/>
    </xf>
    <xf numFmtId="189" fontId="22" fillId="0" borderId="4" xfId="0" applyNumberFormat="1" applyFont="1" applyBorder="1" applyAlignment="1">
      <alignment vertical="center" shrinkToFit="1"/>
    </xf>
    <xf numFmtId="9" fontId="22" fillId="0" borderId="1" xfId="3" applyFont="1" applyFill="1" applyBorder="1" applyAlignment="1">
      <alignment horizontal="left"/>
    </xf>
    <xf numFmtId="40" fontId="22" fillId="0" borderId="4" xfId="2" applyNumberFormat="1" applyFont="1" applyFill="1" applyBorder="1" applyAlignment="1">
      <alignment horizontal="right" vertical="center" shrinkToFit="1"/>
    </xf>
    <xf numFmtId="2" fontId="22" fillId="0" borderId="4" xfId="2" applyNumberFormat="1" applyFont="1" applyFill="1" applyBorder="1" applyAlignment="1">
      <alignment horizontal="right" vertical="center" shrinkToFit="1"/>
    </xf>
    <xf numFmtId="190" fontId="22" fillId="0" borderId="4" xfId="2" applyNumberFormat="1" applyFont="1" applyFill="1" applyBorder="1" applyAlignment="1">
      <alignment horizontal="right" vertical="center" shrinkToFit="1"/>
    </xf>
    <xf numFmtId="186" fontId="22" fillId="0" borderId="1" xfId="2" applyNumberFormat="1" applyFont="1" applyFill="1" applyBorder="1" applyAlignment="1">
      <alignment vertical="center" shrinkToFit="1"/>
    </xf>
    <xf numFmtId="180" fontId="1" fillId="0" borderId="4" xfId="2" applyNumberFormat="1" applyFont="1" applyFill="1" applyBorder="1" applyAlignment="1">
      <alignment vertical="center" shrinkToFit="1"/>
    </xf>
    <xf numFmtId="49" fontId="24" fillId="0" borderId="1" xfId="0" applyNumberFormat="1" applyFont="1" applyBorder="1" applyAlignment="1">
      <alignment horizontal="right" vertical="center" shrinkToFit="1"/>
    </xf>
    <xf numFmtId="38" fontId="18" fillId="0" borderId="1" xfId="2" applyFont="1" applyFill="1" applyBorder="1" applyAlignment="1">
      <alignment vertical="center" shrinkToFit="1"/>
    </xf>
    <xf numFmtId="189" fontId="22" fillId="0" borderId="5" xfId="0" applyNumberFormat="1" applyFont="1" applyBorder="1" applyAlignment="1">
      <alignment vertical="center" shrinkToFit="1"/>
    </xf>
    <xf numFmtId="0" fontId="1" fillId="0" borderId="3" xfId="7" applyBorder="1"/>
    <xf numFmtId="0" fontId="1" fillId="0" borderId="2" xfId="7" applyBorder="1"/>
    <xf numFmtId="189" fontId="22" fillId="0" borderId="1" xfId="0" applyNumberFormat="1" applyFont="1" applyBorder="1" applyAlignment="1">
      <alignment horizontal="right" vertical="center" shrinkToFit="1"/>
    </xf>
    <xf numFmtId="178" fontId="1" fillId="0" borderId="1" xfId="11" applyNumberFormat="1" applyBorder="1"/>
    <xf numFmtId="178" fontId="18" fillId="0" borderId="4" xfId="11" applyNumberFormat="1" applyFont="1" applyBorder="1"/>
    <xf numFmtId="0" fontId="1" fillId="0" borderId="5" xfId="7" applyBorder="1"/>
    <xf numFmtId="189" fontId="22" fillId="0" borderId="5" xfId="9" applyNumberFormat="1" applyFont="1" applyBorder="1">
      <alignment horizontal="right"/>
    </xf>
    <xf numFmtId="178" fontId="1" fillId="0" borderId="5" xfId="11" applyNumberFormat="1" applyBorder="1"/>
    <xf numFmtId="178" fontId="18" fillId="0" borderId="5" xfId="11" applyNumberFormat="1" applyFont="1" applyBorder="1"/>
    <xf numFmtId="49" fontId="23" fillId="0" borderId="1" xfId="0" applyNumberFormat="1" applyFont="1" applyBorder="1" applyAlignment="1">
      <alignment vertical="center" shrinkToFit="1"/>
    </xf>
    <xf numFmtId="189" fontId="22" fillId="0" borderId="4" xfId="2" applyNumberFormat="1" applyFont="1" applyFill="1" applyBorder="1" applyAlignment="1">
      <alignment horizontal="right" vertical="center" shrinkToFit="1"/>
    </xf>
    <xf numFmtId="49" fontId="1" fillId="0" borderId="4" xfId="0" applyNumberFormat="1" applyFont="1" applyBorder="1" applyAlignment="1">
      <alignment horizontal="left" vertical="center" shrinkToFit="1"/>
    </xf>
    <xf numFmtId="189" fontId="1" fillId="0" borderId="1" xfId="0" applyNumberFormat="1" applyFont="1" applyBorder="1" applyAlignment="1">
      <alignment vertical="center" shrinkToFit="1"/>
    </xf>
    <xf numFmtId="189" fontId="1" fillId="0" borderId="4" xfId="0" applyNumberFormat="1" applyFont="1" applyBorder="1" applyAlignment="1">
      <alignment vertical="center" shrinkToFit="1"/>
    </xf>
    <xf numFmtId="189" fontId="1" fillId="0" borderId="1" xfId="2" applyNumberFormat="1" applyFont="1" applyFill="1" applyBorder="1" applyAlignment="1">
      <alignment vertical="center" shrinkToFit="1"/>
    </xf>
    <xf numFmtId="189" fontId="1" fillId="0" borderId="4" xfId="2" applyNumberFormat="1" applyFont="1" applyFill="1" applyBorder="1" applyAlignment="1">
      <alignment vertical="center" shrinkToFit="1"/>
    </xf>
    <xf numFmtId="189" fontId="1" fillId="0" borderId="5" xfId="2" applyNumberFormat="1" applyFont="1" applyFill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86" fontId="22" fillId="0" borderId="4" xfId="2" applyNumberFormat="1" applyFont="1" applyFill="1" applyBorder="1" applyAlignment="1">
      <alignment vertical="center" shrinkToFit="1"/>
    </xf>
    <xf numFmtId="0" fontId="6" fillId="0" borderId="0" xfId="1" applyFont="1" applyAlignment="1">
      <alignment horizontal="center"/>
    </xf>
    <xf numFmtId="0" fontId="16" fillId="0" borderId="0" xfId="1" applyFont="1" applyAlignment="1">
      <alignment horizontal="left" vertical="center" shrinkToFit="1"/>
    </xf>
    <xf numFmtId="0" fontId="16" fillId="0" borderId="0" xfId="1" applyFont="1" applyAlignment="1">
      <alignment shrinkToFit="1"/>
    </xf>
    <xf numFmtId="49" fontId="3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86" fontId="0" fillId="0" borderId="0" xfId="0" applyNumberFormat="1" applyAlignment="1">
      <alignment vertical="center" shrinkToFit="1"/>
    </xf>
    <xf numFmtId="179" fontId="1" fillId="0" borderId="3" xfId="0" applyNumberFormat="1" applyFont="1" applyBorder="1" applyAlignment="1">
      <alignment horizontal="center" vertical="center" shrinkToFit="1"/>
    </xf>
    <xf numFmtId="179" fontId="1" fillId="0" borderId="0" xfId="0" applyNumberFormat="1" applyFont="1" applyBorder="1" applyAlignment="1">
      <alignment vertical="center" shrinkToFit="1"/>
    </xf>
    <xf numFmtId="49" fontId="1" fillId="0" borderId="0" xfId="0" applyNumberFormat="1" applyFont="1" applyBorder="1" applyAlignment="1">
      <alignment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186" fontId="1" fillId="0" borderId="0" xfId="0" applyNumberFormat="1" applyFont="1" applyBorder="1" applyAlignment="1">
      <alignment vertical="center" shrinkToFit="1"/>
    </xf>
    <xf numFmtId="186" fontId="1" fillId="0" borderId="0" xfId="2" applyNumberFormat="1" applyFont="1" applyFill="1" applyBorder="1" applyAlignment="1">
      <alignment vertical="center" shrinkToFit="1"/>
    </xf>
    <xf numFmtId="49" fontId="2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vertical="center" shrinkToFit="1"/>
    </xf>
    <xf numFmtId="186" fontId="1" fillId="0" borderId="3" xfId="2" applyNumberFormat="1" applyFont="1" applyFill="1" applyBorder="1" applyAlignment="1">
      <alignment vertical="center" shrinkToFit="1"/>
    </xf>
    <xf numFmtId="186" fontId="22" fillId="0" borderId="3" xfId="2" applyNumberFormat="1" applyFont="1" applyFill="1" applyBorder="1" applyAlignment="1">
      <alignment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 shrinkToFit="1"/>
    </xf>
    <xf numFmtId="0" fontId="1" fillId="0" borderId="0" xfId="1" applyBorder="1"/>
    <xf numFmtId="0" fontId="4" fillId="0" borderId="0" xfId="1" applyFont="1" applyBorder="1" applyAlignment="1">
      <alignment horizontal="center" vertical="center"/>
    </xf>
  </cellXfs>
  <cellStyles count="15">
    <cellStyle name="D･E列" xfId="5" xr:uid="{5E377C67-FBD1-4DFD-AF20-7CDE7CC58E7D}"/>
    <cellStyle name="パーセント" xfId="3" builtinId="5"/>
    <cellStyle name="金額" xfId="11" xr:uid="{30A8092D-4922-44D4-906F-6144C82811E2}"/>
    <cellStyle name="桁区切り" xfId="2" builtinId="6"/>
    <cellStyle name="数量" xfId="9" xr:uid="{9B392BF9-D1CF-413A-83B2-2C0B7919A2D4}"/>
    <cellStyle name="単位" xfId="8" xr:uid="{EC8B0C56-5631-43EF-8C27-C020C96CBE3A}"/>
    <cellStyle name="単価" xfId="10" xr:uid="{D33C1A22-19AF-403C-A4FF-9CF9B21DE907}"/>
    <cellStyle name="摘要" xfId="7" xr:uid="{6595D1EC-B7D3-40B1-988C-5F5FB7913B11}"/>
    <cellStyle name="備考(上段・L・R)" xfId="12" xr:uid="{C0BE4717-C3F1-4159-B1D7-95F5368382B5}"/>
    <cellStyle name="備考(単価)" xfId="13" xr:uid="{1B0A4BAA-F532-4814-B8DC-CB333F937F7E}"/>
    <cellStyle name="標準" xfId="0" builtinId="0"/>
    <cellStyle name="標準 2" xfId="1" xr:uid="{00000000-0005-0000-0000-000001000000}"/>
    <cellStyle name="標準 3" xfId="14" xr:uid="{25D01C96-1DB9-4E87-B4CB-94B0F6EB1D11}"/>
    <cellStyle name="標準 5" xfId="4" xr:uid="{E3917147-6442-468F-854D-C44BD1C7059A}"/>
    <cellStyle name="名称" xfId="6" xr:uid="{A2A1B30E-2899-4705-B37C-5B2987B78D59}"/>
  </cellStyles>
  <dxfs count="5">
    <dxf>
      <font>
        <condense val="0"/>
        <extend val="0"/>
        <color indexed="9"/>
      </font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CC"/>
      <color rgb="FF0000FF"/>
      <color rgb="FFFFFF99"/>
      <color rgb="FFFFFFCC"/>
      <color rgb="FFFFCCFF"/>
      <color rgb="FFCCFFFF"/>
      <color rgb="FFCC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ser13-pc\&#9632;&#32207;&#21209;&#37096;&#65288;&#26045;&#35373;&#65289;\0100_&#24037;&#20107;&#35373;&#35336;\1400_R8&#24037;&#20107;\000_&#20919;&#28201;&#27700;&#30330;&#29983;&#27231;2&#21495;&#25913;&#20462;&#24037;&#20107;\011_&#35373;&#35336;&#26360;\&#37329;&#25244;&#12365;\&#9632;M05_&#27231;&#22120;&#25644;&#20837;&#25454;&#20184;&#12539;&#25764;&#21435;&#12539;&#25644;&#20986;%20.xlsx" TargetMode="External"/><Relationship Id="rId1" Type="http://schemas.openxmlformats.org/officeDocument/2006/relationships/externalLinkPath" Target="/0100_&#24037;&#20107;&#35373;&#35336;/1400_R8&#24037;&#20107;/000_&#20919;&#28201;&#27700;&#30330;&#29983;&#27231;2&#21495;&#25913;&#20462;&#24037;&#20107;/011_&#35373;&#35336;&#26360;/&#37329;&#25244;&#12365;/&#9632;M05_&#27231;&#22120;&#25644;&#20837;&#25454;&#20184;&#12539;&#25764;&#21435;&#12539;&#25644;&#20986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Ｍ05表紙"/>
      <sheetName val="改修（空調機器）"/>
      <sheetName val="改修（撤去機器）"/>
      <sheetName val="機器(保温)"/>
      <sheetName val="撤去機器(保温)"/>
      <sheetName val="印刷不要⇒"/>
      <sheetName val="初期設定"/>
      <sheetName val="換算重量補正"/>
      <sheetName val="端数処理"/>
    </sheetNames>
    <sheetDataSet>
      <sheetData sheetId="0"/>
      <sheetData sheetId="1">
        <row r="10">
          <cell r="Q10">
            <v>24388</v>
          </cell>
          <cell r="W10">
            <v>92.802999999999997</v>
          </cell>
          <cell r="Y10">
            <v>8</v>
          </cell>
        </row>
        <row r="12">
          <cell r="Q12">
            <v>231</v>
          </cell>
          <cell r="W12">
            <v>2.8319999999999999</v>
          </cell>
        </row>
        <row r="14">
          <cell r="Q14">
            <v>358</v>
          </cell>
          <cell r="W14">
            <v>4.26</v>
          </cell>
        </row>
        <row r="16">
          <cell r="Q16">
            <v>1332</v>
          </cell>
          <cell r="W16">
            <v>15.516</v>
          </cell>
        </row>
        <row r="18">
          <cell r="Q18">
            <v>231</v>
          </cell>
          <cell r="W18">
            <v>2.8319999999999999</v>
          </cell>
        </row>
        <row r="22">
          <cell r="Q22">
            <v>162</v>
          </cell>
          <cell r="W22">
            <v>6.4089999999999998</v>
          </cell>
        </row>
        <row r="24">
          <cell r="Q24">
            <v>1228</v>
          </cell>
          <cell r="W24">
            <v>9.7200000000000006</v>
          </cell>
        </row>
        <row r="26">
          <cell r="Q26">
            <v>2436</v>
          </cell>
          <cell r="W26">
            <v>12.15</v>
          </cell>
        </row>
        <row r="28">
          <cell r="Q28">
            <v>1089</v>
          </cell>
          <cell r="W28">
            <v>4.8600000000000003</v>
          </cell>
        </row>
        <row r="30">
          <cell r="Q30">
            <v>2561</v>
          </cell>
          <cell r="W30">
            <v>14.58</v>
          </cell>
        </row>
        <row r="32">
          <cell r="Q32">
            <v>2044</v>
          </cell>
          <cell r="W32">
            <v>19.440000000000001</v>
          </cell>
        </row>
        <row r="40">
          <cell r="Y40">
            <v>24</v>
          </cell>
        </row>
      </sheetData>
      <sheetData sheetId="2">
        <row r="13">
          <cell r="R13">
            <v>198</v>
          </cell>
        </row>
        <row r="15">
          <cell r="R15">
            <v>263</v>
          </cell>
        </row>
        <row r="17">
          <cell r="R17">
            <v>1228</v>
          </cell>
        </row>
        <row r="19">
          <cell r="R19">
            <v>198</v>
          </cell>
        </row>
        <row r="48">
          <cell r="S48">
            <v>0.45</v>
          </cell>
          <cell r="T48">
            <v>95</v>
          </cell>
        </row>
        <row r="49">
          <cell r="S49">
            <v>36.589999999999996</v>
          </cell>
          <cell r="T49">
            <v>15082</v>
          </cell>
        </row>
      </sheetData>
      <sheetData sheetId="3">
        <row r="33">
          <cell r="T33">
            <v>13</v>
          </cell>
        </row>
        <row r="34">
          <cell r="T34">
            <v>3.6</v>
          </cell>
        </row>
        <row r="35">
          <cell r="T35">
            <v>18</v>
          </cell>
        </row>
        <row r="36">
          <cell r="T36">
            <v>6.6</v>
          </cell>
        </row>
        <row r="38">
          <cell r="T38">
            <v>1.9</v>
          </cell>
        </row>
      </sheetData>
      <sheetData sheetId="4">
        <row r="67">
          <cell r="X67">
            <v>88.100000000000009</v>
          </cell>
          <cell r="Y67">
            <v>1.9475000000000002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4:S37"/>
  <sheetViews>
    <sheetView tabSelected="1" view="pageBreakPreview" zoomScale="85" zoomScaleNormal="75" zoomScaleSheetLayoutView="85" workbookViewId="0">
      <selection activeCell="L36" sqref="L36:O37"/>
    </sheetView>
  </sheetViews>
  <sheetFormatPr defaultRowHeight="13.5" x14ac:dyDescent="0.15"/>
  <cols>
    <col min="1" max="2" width="9" style="5"/>
    <col min="3" max="3" width="10.625" style="5" customWidth="1"/>
    <col min="4" max="258" width="9" style="5"/>
    <col min="259" max="259" width="10.625" style="5" customWidth="1"/>
    <col min="260" max="514" width="9" style="5"/>
    <col min="515" max="515" width="10.625" style="5" customWidth="1"/>
    <col min="516" max="770" width="9" style="5"/>
    <col min="771" max="771" width="10.625" style="5" customWidth="1"/>
    <col min="772" max="1026" width="9" style="5"/>
    <col min="1027" max="1027" width="10.625" style="5" customWidth="1"/>
    <col min="1028" max="1282" width="9" style="5"/>
    <col min="1283" max="1283" width="10.625" style="5" customWidth="1"/>
    <col min="1284" max="1538" width="9" style="5"/>
    <col min="1539" max="1539" width="10.625" style="5" customWidth="1"/>
    <col min="1540" max="1794" width="9" style="5"/>
    <col min="1795" max="1795" width="10.625" style="5" customWidth="1"/>
    <col min="1796" max="2050" width="9" style="5"/>
    <col min="2051" max="2051" width="10.625" style="5" customWidth="1"/>
    <col min="2052" max="2306" width="9" style="5"/>
    <col min="2307" max="2307" width="10.625" style="5" customWidth="1"/>
    <col min="2308" max="2562" width="9" style="5"/>
    <col min="2563" max="2563" width="10.625" style="5" customWidth="1"/>
    <col min="2564" max="2818" width="9" style="5"/>
    <col min="2819" max="2819" width="10.625" style="5" customWidth="1"/>
    <col min="2820" max="3074" width="9" style="5"/>
    <col min="3075" max="3075" width="10.625" style="5" customWidth="1"/>
    <col min="3076" max="3330" width="9" style="5"/>
    <col min="3331" max="3331" width="10.625" style="5" customWidth="1"/>
    <col min="3332" max="3586" width="9" style="5"/>
    <col min="3587" max="3587" width="10.625" style="5" customWidth="1"/>
    <col min="3588" max="3842" width="9" style="5"/>
    <col min="3843" max="3843" width="10.625" style="5" customWidth="1"/>
    <col min="3844" max="4098" width="9" style="5"/>
    <col min="4099" max="4099" width="10.625" style="5" customWidth="1"/>
    <col min="4100" max="4354" width="9" style="5"/>
    <col min="4355" max="4355" width="10.625" style="5" customWidth="1"/>
    <col min="4356" max="4610" width="9" style="5"/>
    <col min="4611" max="4611" width="10.625" style="5" customWidth="1"/>
    <col min="4612" max="4866" width="9" style="5"/>
    <col min="4867" max="4867" width="10.625" style="5" customWidth="1"/>
    <col min="4868" max="5122" width="9" style="5"/>
    <col min="5123" max="5123" width="10.625" style="5" customWidth="1"/>
    <col min="5124" max="5378" width="9" style="5"/>
    <col min="5379" max="5379" width="10.625" style="5" customWidth="1"/>
    <col min="5380" max="5634" width="9" style="5"/>
    <col min="5635" max="5635" width="10.625" style="5" customWidth="1"/>
    <col min="5636" max="5890" width="9" style="5"/>
    <col min="5891" max="5891" width="10.625" style="5" customWidth="1"/>
    <col min="5892" max="6146" width="9" style="5"/>
    <col min="6147" max="6147" width="10.625" style="5" customWidth="1"/>
    <col min="6148" max="6402" width="9" style="5"/>
    <col min="6403" max="6403" width="10.625" style="5" customWidth="1"/>
    <col min="6404" max="6658" width="9" style="5"/>
    <col min="6659" max="6659" width="10.625" style="5" customWidth="1"/>
    <col min="6660" max="6914" width="9" style="5"/>
    <col min="6915" max="6915" width="10.625" style="5" customWidth="1"/>
    <col min="6916" max="7170" width="9" style="5"/>
    <col min="7171" max="7171" width="10.625" style="5" customWidth="1"/>
    <col min="7172" max="7426" width="9" style="5"/>
    <col min="7427" max="7427" width="10.625" style="5" customWidth="1"/>
    <col min="7428" max="7682" width="9" style="5"/>
    <col min="7683" max="7683" width="10.625" style="5" customWidth="1"/>
    <col min="7684" max="7938" width="9" style="5"/>
    <col min="7939" max="7939" width="10.625" style="5" customWidth="1"/>
    <col min="7940" max="8194" width="9" style="5"/>
    <col min="8195" max="8195" width="10.625" style="5" customWidth="1"/>
    <col min="8196" max="8450" width="9" style="5"/>
    <col min="8451" max="8451" width="10.625" style="5" customWidth="1"/>
    <col min="8452" max="8706" width="9" style="5"/>
    <col min="8707" max="8707" width="10.625" style="5" customWidth="1"/>
    <col min="8708" max="8962" width="9" style="5"/>
    <col min="8963" max="8963" width="10.625" style="5" customWidth="1"/>
    <col min="8964" max="9218" width="9" style="5"/>
    <col min="9219" max="9219" width="10.625" style="5" customWidth="1"/>
    <col min="9220" max="9474" width="9" style="5"/>
    <col min="9475" max="9475" width="10.625" style="5" customWidth="1"/>
    <col min="9476" max="9730" width="9" style="5"/>
    <col min="9731" max="9731" width="10.625" style="5" customWidth="1"/>
    <col min="9732" max="9986" width="9" style="5"/>
    <col min="9987" max="9987" width="10.625" style="5" customWidth="1"/>
    <col min="9988" max="10242" width="9" style="5"/>
    <col min="10243" max="10243" width="10.625" style="5" customWidth="1"/>
    <col min="10244" max="10498" width="9" style="5"/>
    <col min="10499" max="10499" width="10.625" style="5" customWidth="1"/>
    <col min="10500" max="10754" width="9" style="5"/>
    <col min="10755" max="10755" width="10.625" style="5" customWidth="1"/>
    <col min="10756" max="11010" width="9" style="5"/>
    <col min="11011" max="11011" width="10.625" style="5" customWidth="1"/>
    <col min="11012" max="11266" width="9" style="5"/>
    <col min="11267" max="11267" width="10.625" style="5" customWidth="1"/>
    <col min="11268" max="11522" width="9" style="5"/>
    <col min="11523" max="11523" width="10.625" style="5" customWidth="1"/>
    <col min="11524" max="11778" width="9" style="5"/>
    <col min="11779" max="11779" width="10.625" style="5" customWidth="1"/>
    <col min="11780" max="12034" width="9" style="5"/>
    <col min="12035" max="12035" width="10.625" style="5" customWidth="1"/>
    <col min="12036" max="12290" width="9" style="5"/>
    <col min="12291" max="12291" width="10.625" style="5" customWidth="1"/>
    <col min="12292" max="12546" width="9" style="5"/>
    <col min="12547" max="12547" width="10.625" style="5" customWidth="1"/>
    <col min="12548" max="12802" width="9" style="5"/>
    <col min="12803" max="12803" width="10.625" style="5" customWidth="1"/>
    <col min="12804" max="13058" width="9" style="5"/>
    <col min="13059" max="13059" width="10.625" style="5" customWidth="1"/>
    <col min="13060" max="13314" width="9" style="5"/>
    <col min="13315" max="13315" width="10.625" style="5" customWidth="1"/>
    <col min="13316" max="13570" width="9" style="5"/>
    <col min="13571" max="13571" width="10.625" style="5" customWidth="1"/>
    <col min="13572" max="13826" width="9" style="5"/>
    <col min="13827" max="13827" width="10.625" style="5" customWidth="1"/>
    <col min="13828" max="14082" width="9" style="5"/>
    <col min="14083" max="14083" width="10.625" style="5" customWidth="1"/>
    <col min="14084" max="14338" width="9" style="5"/>
    <col min="14339" max="14339" width="10.625" style="5" customWidth="1"/>
    <col min="14340" max="14594" width="9" style="5"/>
    <col min="14595" max="14595" width="10.625" style="5" customWidth="1"/>
    <col min="14596" max="14850" width="9" style="5"/>
    <col min="14851" max="14851" width="10.625" style="5" customWidth="1"/>
    <col min="14852" max="15106" width="9" style="5"/>
    <col min="15107" max="15107" width="10.625" style="5" customWidth="1"/>
    <col min="15108" max="15362" width="9" style="5"/>
    <col min="15363" max="15363" width="10.625" style="5" customWidth="1"/>
    <col min="15364" max="15618" width="9" style="5"/>
    <col min="15619" max="15619" width="10.625" style="5" customWidth="1"/>
    <col min="15620" max="15874" width="9" style="5"/>
    <col min="15875" max="15875" width="10.625" style="5" customWidth="1"/>
    <col min="15876" max="16130" width="9" style="5"/>
    <col min="16131" max="16131" width="10.625" style="5" customWidth="1"/>
    <col min="16132" max="16384" width="9" style="5"/>
  </cols>
  <sheetData>
    <row r="4" spans="13:16" ht="17.25" x14ac:dyDescent="0.2">
      <c r="M4" s="194"/>
      <c r="N4" s="195"/>
      <c r="O4" s="194"/>
      <c r="P4" s="6"/>
    </row>
    <row r="5" spans="13:16" x14ac:dyDescent="0.15">
      <c r="O5" s="7"/>
    </row>
    <row r="6" spans="13:16" ht="17.25" x14ac:dyDescent="0.2">
      <c r="N6" s="10" t="s">
        <v>9</v>
      </c>
    </row>
    <row r="19" spans="2:19" ht="20.100000000000001" customHeight="1" x14ac:dyDescent="0.2">
      <c r="B19" s="176" t="str">
        <f>S19</f>
        <v>山口県国際総合センター冷温水発生機2号改修工事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S19" s="5" t="s">
        <v>135</v>
      </c>
    </row>
    <row r="36" spans="11:16" x14ac:dyDescent="0.15">
      <c r="K36" s="8"/>
      <c r="L36" s="177"/>
      <c r="M36" s="178"/>
      <c r="N36" s="178"/>
      <c r="O36" s="178"/>
    </row>
    <row r="37" spans="11:16" x14ac:dyDescent="0.15">
      <c r="K37" s="9"/>
      <c r="L37" s="177"/>
      <c r="M37" s="178"/>
      <c r="N37" s="178"/>
      <c r="O37" s="178"/>
      <c r="P37" s="4"/>
    </row>
  </sheetData>
  <mergeCells count="2">
    <mergeCell ref="B19:O19"/>
    <mergeCell ref="L36:O37"/>
  </mergeCells>
  <phoneticPr fontId="2"/>
  <pageMargins left="0" right="0" top="0.59055118110236227" bottom="0.98425196850393704" header="0.51181102362204722" footer="0.51181102362204722"/>
  <pageSetup paperSize="9" orientation="landscape" verticalDpi="300" r:id="rId1"/>
  <headerFooter alignWithMargins="0">
    <oddFooter>&amp;R内訳明細書-&amp;P 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2228-064A-4586-8DBE-84584ADC01C6}">
  <sheetPr codeName="Sheet2">
    <tabColor rgb="FFFFFF00"/>
  </sheetPr>
  <dimension ref="A1:I39"/>
  <sheetViews>
    <sheetView view="pageBreakPreview" zoomScale="85" zoomScaleNormal="100" zoomScaleSheetLayoutView="85" workbookViewId="0">
      <selection activeCell="C42" sqref="C42"/>
    </sheetView>
  </sheetViews>
  <sheetFormatPr defaultRowHeight="23.1" customHeight="1" x14ac:dyDescent="0.15"/>
  <cols>
    <col min="1" max="1" width="1.875" style="1" customWidth="1"/>
    <col min="2" max="2" width="5.625" style="34" customWidth="1"/>
    <col min="3" max="3" width="33.125" style="1" customWidth="1"/>
    <col min="4" max="4" width="31.25" style="1" customWidth="1"/>
    <col min="5" max="5" width="7.5" style="3" customWidth="1"/>
    <col min="6" max="6" width="12.5" style="1" customWidth="1"/>
    <col min="7" max="7" width="13.75" style="1" customWidth="1"/>
    <col min="8" max="8" width="15.625" style="1" customWidth="1"/>
    <col min="9" max="9" width="12.5" style="1" customWidth="1"/>
    <col min="10" max="10" width="1.875" style="1" customWidth="1"/>
    <col min="11" max="16384" width="9" style="1"/>
  </cols>
  <sheetData>
    <row r="1" spans="1:9" ht="11.25" customHeight="1" x14ac:dyDescent="0.15"/>
    <row r="2" spans="1:9" ht="26.25" customHeight="1" x14ac:dyDescent="0.15">
      <c r="A2" s="35"/>
      <c r="B2" s="179" t="s">
        <v>0</v>
      </c>
      <c r="C2" s="180"/>
      <c r="D2" s="180"/>
      <c r="E2" s="180"/>
      <c r="F2" s="180"/>
      <c r="G2" s="180"/>
      <c r="H2" s="180"/>
      <c r="I2" s="180"/>
    </row>
    <row r="3" spans="1:9" ht="25.5" customHeight="1" x14ac:dyDescent="0.15">
      <c r="B3" s="36" t="s">
        <v>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ht="12.75" customHeight="1" x14ac:dyDescent="0.15">
      <c r="B4" s="36"/>
      <c r="C4" s="11"/>
      <c r="D4" s="2"/>
      <c r="E4" s="2"/>
      <c r="F4" s="37"/>
      <c r="G4" s="2"/>
      <c r="H4" s="38"/>
      <c r="I4" s="11"/>
    </row>
    <row r="5" spans="1:9" ht="12.75" customHeight="1" x14ac:dyDescent="0.15">
      <c r="B5" s="70"/>
      <c r="C5" s="110" t="s">
        <v>135</v>
      </c>
      <c r="D5" s="14"/>
      <c r="E5" s="16"/>
      <c r="F5" s="14"/>
      <c r="G5" s="42"/>
      <c r="H5" s="43"/>
      <c r="I5" s="44"/>
    </row>
    <row r="6" spans="1:9" ht="12.75" customHeight="1" x14ac:dyDescent="0.15">
      <c r="B6" s="36"/>
      <c r="C6" s="26"/>
      <c r="D6" s="13"/>
      <c r="E6" s="15"/>
      <c r="F6" s="63"/>
      <c r="G6" s="45"/>
      <c r="H6" s="46"/>
      <c r="I6" s="47"/>
    </row>
    <row r="7" spans="1:9" ht="12.75" customHeight="1" x14ac:dyDescent="0.15">
      <c r="B7" s="70"/>
      <c r="C7" s="14" t="s">
        <v>10</v>
      </c>
      <c r="D7" s="14"/>
      <c r="E7" s="16"/>
      <c r="F7" s="48"/>
      <c r="G7" s="45"/>
      <c r="H7" s="45"/>
      <c r="I7" s="47"/>
    </row>
    <row r="8" spans="1:9" ht="12.75" customHeight="1" x14ac:dyDescent="0.15">
      <c r="B8" s="36"/>
      <c r="C8" s="12"/>
      <c r="D8" s="12"/>
      <c r="E8" s="2"/>
      <c r="F8" s="49"/>
      <c r="G8" s="50"/>
      <c r="H8" s="38"/>
      <c r="I8" s="51" t="s">
        <v>73</v>
      </c>
    </row>
    <row r="9" spans="1:9" ht="12.75" customHeight="1" x14ac:dyDescent="0.15">
      <c r="B9" s="70" t="s">
        <v>54</v>
      </c>
      <c r="C9" s="14" t="s">
        <v>126</v>
      </c>
      <c r="D9" s="14"/>
      <c r="E9" s="16" t="s">
        <v>13</v>
      </c>
      <c r="F9" s="109">
        <v>1</v>
      </c>
      <c r="G9" s="42"/>
      <c r="H9" s="53">
        <v>0</v>
      </c>
      <c r="I9" s="54">
        <v>0</v>
      </c>
    </row>
    <row r="10" spans="1:9" ht="12.75" customHeight="1" x14ac:dyDescent="0.15">
      <c r="B10" s="36"/>
      <c r="C10" s="12"/>
      <c r="D10" s="12"/>
      <c r="E10" s="2"/>
      <c r="F10" s="49"/>
      <c r="G10" s="50"/>
      <c r="H10" s="38"/>
      <c r="I10" s="51"/>
    </row>
    <row r="11" spans="1:9" ht="12.75" customHeight="1" x14ac:dyDescent="0.15">
      <c r="B11" s="70"/>
      <c r="C11" s="14"/>
      <c r="D11" s="14"/>
      <c r="E11" s="16"/>
      <c r="F11" s="109"/>
      <c r="G11" s="42"/>
      <c r="H11" s="53"/>
      <c r="I11" s="54"/>
    </row>
    <row r="12" spans="1:9" ht="12.75" customHeight="1" x14ac:dyDescent="0.15">
      <c r="B12" s="82"/>
      <c r="C12" s="13"/>
      <c r="D12" s="63"/>
      <c r="E12" s="15"/>
      <c r="F12" s="55"/>
      <c r="G12" s="45"/>
      <c r="H12" s="56"/>
      <c r="I12" s="57" t="s">
        <v>73</v>
      </c>
    </row>
    <row r="13" spans="1:9" ht="12.75" customHeight="1" x14ac:dyDescent="0.15">
      <c r="B13" s="70"/>
      <c r="C13" s="16" t="s">
        <v>14</v>
      </c>
      <c r="D13" s="63"/>
      <c r="E13" s="16"/>
      <c r="F13" s="109"/>
      <c r="G13" s="45"/>
      <c r="H13" s="43">
        <v>0</v>
      </c>
      <c r="I13" s="54">
        <v>0</v>
      </c>
    </row>
    <row r="14" spans="1:9" ht="12.75" customHeight="1" x14ac:dyDescent="0.15">
      <c r="B14" s="82"/>
      <c r="C14" s="12"/>
      <c r="D14" s="12"/>
      <c r="E14" s="2"/>
      <c r="F14" s="49"/>
      <c r="G14" s="50"/>
      <c r="H14" s="38"/>
      <c r="I14" s="58"/>
    </row>
    <row r="15" spans="1:9" ht="12.75" customHeight="1" x14ac:dyDescent="0.15">
      <c r="B15" s="70"/>
      <c r="C15" s="14"/>
      <c r="D15" s="14"/>
      <c r="E15" s="16"/>
      <c r="F15" s="109"/>
      <c r="G15" s="42"/>
      <c r="H15" s="53"/>
      <c r="I15" s="59"/>
    </row>
    <row r="16" spans="1:9" ht="12.75" customHeight="1" x14ac:dyDescent="0.15">
      <c r="B16" s="36"/>
      <c r="C16" s="12"/>
      <c r="D16" s="12"/>
      <c r="E16" s="2"/>
      <c r="F16" s="49"/>
      <c r="G16" s="50"/>
      <c r="H16" s="38"/>
      <c r="I16" s="58"/>
    </row>
    <row r="17" spans="2:9" ht="12.75" customHeight="1" x14ac:dyDescent="0.15">
      <c r="B17" s="70"/>
      <c r="C17" s="14" t="s">
        <v>57</v>
      </c>
      <c r="D17" s="14"/>
      <c r="E17" s="16"/>
      <c r="F17" s="109"/>
      <c r="G17" s="42"/>
      <c r="H17" s="53"/>
      <c r="I17" s="59"/>
    </row>
    <row r="18" spans="2:9" ht="12.75" customHeight="1" x14ac:dyDescent="0.15">
      <c r="B18" s="36"/>
      <c r="C18" s="12"/>
      <c r="D18" s="12"/>
      <c r="E18" s="2"/>
      <c r="F18" s="49"/>
      <c r="G18" s="50"/>
      <c r="H18" s="38"/>
      <c r="I18" s="141"/>
    </row>
    <row r="19" spans="2:9" ht="12.75" customHeight="1" x14ac:dyDescent="0.15">
      <c r="B19" s="70" t="s">
        <v>54</v>
      </c>
      <c r="C19" s="14" t="s">
        <v>58</v>
      </c>
      <c r="D19" s="14"/>
      <c r="E19" s="16" t="s">
        <v>13</v>
      </c>
      <c r="F19" s="109">
        <v>1</v>
      </c>
      <c r="G19" s="42"/>
      <c r="H19" s="53">
        <v>0</v>
      </c>
      <c r="I19" s="140"/>
    </row>
    <row r="20" spans="2:9" ht="12.75" customHeight="1" x14ac:dyDescent="0.15">
      <c r="B20" s="36"/>
      <c r="C20" s="12"/>
      <c r="D20" s="12"/>
      <c r="E20" s="2"/>
      <c r="F20" s="49"/>
      <c r="G20" s="50"/>
      <c r="H20" s="38"/>
      <c r="I20" s="58"/>
    </row>
    <row r="21" spans="2:9" ht="12.75" customHeight="1" x14ac:dyDescent="0.15">
      <c r="B21" s="70" t="s">
        <v>55</v>
      </c>
      <c r="C21" s="14" t="s">
        <v>59</v>
      </c>
      <c r="D21" s="14"/>
      <c r="E21" s="16" t="s">
        <v>13</v>
      </c>
      <c r="F21" s="109">
        <v>1</v>
      </c>
      <c r="G21" s="42"/>
      <c r="H21" s="53">
        <v>0</v>
      </c>
      <c r="I21" s="140"/>
    </row>
    <row r="22" spans="2:9" ht="12.75" customHeight="1" x14ac:dyDescent="0.15">
      <c r="B22" s="36"/>
      <c r="C22" s="12"/>
      <c r="D22" s="12"/>
      <c r="E22" s="2"/>
      <c r="F22" s="49"/>
      <c r="G22" s="50"/>
      <c r="H22" s="38"/>
      <c r="I22" s="60"/>
    </row>
    <row r="23" spans="2:9" ht="12.75" customHeight="1" x14ac:dyDescent="0.15">
      <c r="B23" s="70" t="s">
        <v>56</v>
      </c>
      <c r="C23" s="14" t="s">
        <v>60</v>
      </c>
      <c r="D23" s="14"/>
      <c r="E23" s="16" t="s">
        <v>13</v>
      </c>
      <c r="F23" s="109">
        <v>1</v>
      </c>
      <c r="G23" s="42"/>
      <c r="H23" s="53">
        <v>0</v>
      </c>
      <c r="I23" s="140"/>
    </row>
    <row r="24" spans="2:9" ht="12.75" customHeight="1" x14ac:dyDescent="0.15">
      <c r="B24" s="36"/>
      <c r="C24" s="13"/>
      <c r="D24" s="13"/>
      <c r="E24" s="15"/>
      <c r="F24" s="62"/>
      <c r="G24" s="50"/>
      <c r="H24" s="38"/>
      <c r="I24" s="58"/>
    </row>
    <row r="25" spans="2:9" ht="12.75" customHeight="1" x14ac:dyDescent="0.15">
      <c r="B25" s="70"/>
      <c r="C25" s="16" t="s">
        <v>14</v>
      </c>
      <c r="D25" s="14"/>
      <c r="E25" s="16"/>
      <c r="F25" s="109"/>
      <c r="G25" s="42"/>
      <c r="H25" s="53">
        <v>0</v>
      </c>
      <c r="I25" s="142"/>
    </row>
    <row r="26" spans="2:9" ht="12.75" customHeight="1" x14ac:dyDescent="0.15">
      <c r="B26" s="82"/>
      <c r="C26" s="63"/>
      <c r="D26" s="63"/>
      <c r="E26" s="17"/>
      <c r="F26" s="55"/>
      <c r="G26" s="45"/>
      <c r="H26" s="56"/>
      <c r="I26" s="60"/>
    </row>
    <row r="27" spans="2:9" ht="12.75" customHeight="1" x14ac:dyDescent="0.15">
      <c r="B27" s="82"/>
      <c r="C27" s="14"/>
      <c r="D27" s="63"/>
      <c r="E27" s="16"/>
      <c r="F27" s="64"/>
      <c r="G27" s="45"/>
      <c r="H27" s="43"/>
      <c r="I27" s="61"/>
    </row>
    <row r="28" spans="2:9" ht="12.75" customHeight="1" x14ac:dyDescent="0.15">
      <c r="B28" s="36"/>
      <c r="C28" s="12"/>
      <c r="D28" s="12"/>
      <c r="E28" s="2"/>
      <c r="F28" s="49"/>
      <c r="G28" s="50"/>
      <c r="H28" s="38"/>
      <c r="I28" s="58"/>
    </row>
    <row r="29" spans="2:9" ht="12.75" customHeight="1" x14ac:dyDescent="0.15">
      <c r="B29" s="70"/>
      <c r="C29" s="14" t="s">
        <v>61</v>
      </c>
      <c r="D29" s="14"/>
      <c r="E29" s="16" t="s">
        <v>13</v>
      </c>
      <c r="F29" s="109">
        <v>1</v>
      </c>
      <c r="G29" s="42"/>
      <c r="H29" s="53">
        <v>0</v>
      </c>
      <c r="I29" s="59"/>
    </row>
    <row r="30" spans="2:9" ht="12.75" customHeight="1" x14ac:dyDescent="0.15">
      <c r="B30" s="36"/>
      <c r="C30" s="12"/>
      <c r="D30" s="12"/>
      <c r="E30" s="2"/>
      <c r="F30" s="49"/>
      <c r="G30" s="50"/>
      <c r="H30" s="38"/>
      <c r="I30" s="60"/>
    </row>
    <row r="31" spans="2:9" ht="12.75" customHeight="1" x14ac:dyDescent="0.15">
      <c r="B31" s="70"/>
      <c r="C31" s="14" t="s">
        <v>62</v>
      </c>
      <c r="D31" s="14"/>
      <c r="E31" s="16" t="s">
        <v>13</v>
      </c>
      <c r="F31" s="109">
        <v>1</v>
      </c>
      <c r="G31" s="42"/>
      <c r="H31" s="53">
        <v>0</v>
      </c>
      <c r="I31" s="65"/>
    </row>
    <row r="32" spans="2:9" ht="12.75" customHeight="1" x14ac:dyDescent="0.15">
      <c r="B32" s="36"/>
      <c r="C32" s="12"/>
      <c r="D32" s="12"/>
      <c r="E32" s="2"/>
      <c r="F32" s="49"/>
      <c r="G32" s="50"/>
      <c r="H32" s="38"/>
      <c r="I32" s="58"/>
    </row>
    <row r="33" spans="2:9" ht="12.75" customHeight="1" x14ac:dyDescent="0.15">
      <c r="B33" s="70"/>
      <c r="C33" s="14" t="s">
        <v>63</v>
      </c>
      <c r="D33" s="14"/>
      <c r="E33" s="16" t="s">
        <v>13</v>
      </c>
      <c r="F33" s="109">
        <v>1</v>
      </c>
      <c r="G33" s="42"/>
      <c r="H33" s="53">
        <v>0</v>
      </c>
      <c r="I33" s="61"/>
    </row>
    <row r="34" spans="2:9" ht="12.75" customHeight="1" x14ac:dyDescent="0.15">
      <c r="B34" s="82"/>
      <c r="C34" s="12"/>
      <c r="D34" s="12"/>
      <c r="E34" s="2"/>
      <c r="F34" s="49"/>
      <c r="G34" s="50"/>
      <c r="H34" s="38"/>
      <c r="I34" s="58"/>
    </row>
    <row r="35" spans="2:9" ht="12.75" customHeight="1" x14ac:dyDescent="0.15">
      <c r="B35" s="70"/>
      <c r="C35" s="14"/>
      <c r="D35" s="14"/>
      <c r="E35" s="16"/>
      <c r="F35" s="109"/>
      <c r="G35" s="42"/>
      <c r="H35" s="53"/>
      <c r="I35" s="59"/>
    </row>
    <row r="36" spans="2:9" ht="12.75" customHeight="1" x14ac:dyDescent="0.15">
      <c r="B36" s="82"/>
      <c r="C36" s="12"/>
      <c r="D36" s="12"/>
      <c r="E36" s="2"/>
      <c r="F36" s="49"/>
      <c r="G36" s="50"/>
      <c r="H36" s="38"/>
      <c r="I36" s="58"/>
    </row>
    <row r="37" spans="2:9" ht="12.75" customHeight="1" x14ac:dyDescent="0.15">
      <c r="B37" s="70"/>
      <c r="C37" s="14"/>
      <c r="D37" s="14"/>
      <c r="E37" s="16"/>
      <c r="F37" s="109"/>
      <c r="G37" s="42"/>
      <c r="H37" s="53"/>
      <c r="I37" s="59"/>
    </row>
    <row r="38" spans="2:9" ht="12.75" customHeight="1" x14ac:dyDescent="0.15">
      <c r="B38" s="36"/>
      <c r="C38" s="12"/>
      <c r="D38" s="12"/>
      <c r="E38" s="2"/>
      <c r="F38" s="49"/>
      <c r="G38" s="50"/>
      <c r="H38" s="38"/>
      <c r="I38" s="58"/>
    </row>
    <row r="39" spans="2:9" ht="12.75" customHeight="1" x14ac:dyDescent="0.15">
      <c r="B39" s="39"/>
      <c r="C39" s="40"/>
      <c r="D39" s="40"/>
      <c r="E39" s="41"/>
      <c r="F39" s="52"/>
      <c r="G39" s="42"/>
      <c r="H39" s="53"/>
      <c r="I39" s="59"/>
    </row>
  </sheetData>
  <mergeCells count="1">
    <mergeCell ref="B2:I2"/>
  </mergeCells>
  <phoneticPr fontId="2"/>
  <pageMargins left="0.59055118110236227" right="0.59055118110236227" top="0.86614173228346458" bottom="0.78740157480314965" header="0.39370078740157483" footer="0.39370078740157483"/>
  <pageSetup paperSize="9" firstPageNumber="2" orientation="landscape" useFirstPageNumber="1" r:id="rId1"/>
  <headerFooter alignWithMargins="0">
    <oddFooter>&amp;R&amp;"ＭＳ 明朝,標準"内訳明細書-&amp;P 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3C5D-3934-4C05-9C96-AC69F996BA06}">
  <sheetPr codeName="Sheet5">
    <tabColor theme="1"/>
  </sheetPr>
  <dimension ref="A1:J40"/>
  <sheetViews>
    <sheetView view="pageBreakPreview" topLeftCell="A46" zoomScaleNormal="100" zoomScaleSheetLayoutView="100" workbookViewId="0">
      <selection activeCell="D47" sqref="D47"/>
    </sheetView>
  </sheetViews>
  <sheetFormatPr defaultRowHeight="23.1" customHeight="1" x14ac:dyDescent="0.15"/>
  <cols>
    <col min="1" max="1" width="1.875" style="32" customWidth="1"/>
    <col min="2" max="2" width="5.625" style="32" customWidth="1"/>
    <col min="3" max="3" width="33.125" style="32" customWidth="1"/>
    <col min="4" max="4" width="31.25" style="32" customWidth="1"/>
    <col min="5" max="5" width="7.5" style="86" customWidth="1"/>
    <col min="6" max="6" width="12.5" style="87" customWidth="1"/>
    <col min="7" max="7" width="13.75" style="88" customWidth="1"/>
    <col min="8" max="8" width="15.625" style="88" customWidth="1"/>
    <col min="9" max="9" width="12.5" style="32" customWidth="1"/>
    <col min="10" max="10" width="1.875" style="32" customWidth="1"/>
    <col min="11" max="16384" width="9" style="32"/>
  </cols>
  <sheetData>
    <row r="1" spans="1:10" ht="11.25" customHeight="1" x14ac:dyDescent="0.15"/>
    <row r="2" spans="1:10" ht="26.25" customHeight="1" x14ac:dyDescent="0.15">
      <c r="A2" s="33"/>
      <c r="B2" s="179" t="s">
        <v>78</v>
      </c>
      <c r="C2" s="180"/>
      <c r="D2" s="180"/>
      <c r="E2" s="180"/>
      <c r="F2" s="180"/>
      <c r="G2" s="180"/>
      <c r="H2" s="180"/>
      <c r="I2" s="180"/>
    </row>
    <row r="3" spans="1:10" ht="25.5" customHeight="1" x14ac:dyDescent="0.15">
      <c r="B3" s="2" t="s">
        <v>8</v>
      </c>
      <c r="C3" s="2" t="s">
        <v>1</v>
      </c>
      <c r="D3" s="2" t="s">
        <v>2</v>
      </c>
      <c r="E3" s="2" t="s">
        <v>3</v>
      </c>
      <c r="F3" s="89" t="s">
        <v>4</v>
      </c>
      <c r="G3" s="90" t="s">
        <v>5</v>
      </c>
      <c r="H3" s="90" t="s">
        <v>6</v>
      </c>
      <c r="I3" s="107" t="s">
        <v>7</v>
      </c>
    </row>
    <row r="4" spans="1:10" ht="12.75" customHeight="1" x14ac:dyDescent="0.15">
      <c r="B4" s="2"/>
      <c r="C4" s="11"/>
      <c r="D4" s="2"/>
      <c r="E4" s="2"/>
      <c r="F4" s="91"/>
      <c r="G4" s="90"/>
      <c r="H4" s="92"/>
      <c r="I4" s="101"/>
    </row>
    <row r="5" spans="1:10" ht="12.75" customHeight="1" x14ac:dyDescent="0.15">
      <c r="B5" s="16"/>
      <c r="C5" s="25" t="str">
        <f>種目別内訳!C17</f>
        <v>共通費</v>
      </c>
      <c r="D5" s="14"/>
      <c r="E5" s="16"/>
      <c r="F5" s="93"/>
      <c r="G5" s="84"/>
      <c r="H5" s="94"/>
      <c r="I5" s="102"/>
    </row>
    <row r="6" spans="1:10" ht="12.75" customHeight="1" x14ac:dyDescent="0.15">
      <c r="B6" s="2"/>
      <c r="C6" s="12"/>
      <c r="D6" s="12"/>
      <c r="E6" s="2"/>
      <c r="F6" s="91"/>
      <c r="G6" s="92"/>
      <c r="H6" s="92"/>
      <c r="I6" s="61"/>
    </row>
    <row r="7" spans="1:10" ht="12.75" customHeight="1" x14ac:dyDescent="0.15">
      <c r="B7" s="16" t="str">
        <f>種目別内訳!B19</f>
        <v>Ⅰ</v>
      </c>
      <c r="C7" s="14" t="str">
        <f>種目別内訳!C19</f>
        <v>共通仮設費</v>
      </c>
      <c r="D7" s="14"/>
      <c r="E7" s="16"/>
      <c r="F7" s="93"/>
      <c r="G7" s="84"/>
      <c r="H7" s="84"/>
      <c r="I7" s="102"/>
    </row>
    <row r="8" spans="1:10" ht="12.75" customHeight="1" x14ac:dyDescent="0.15">
      <c r="B8" s="15"/>
      <c r="C8" s="26"/>
      <c r="D8" s="13"/>
      <c r="E8" s="15"/>
      <c r="F8" s="95"/>
      <c r="G8" s="94"/>
      <c r="H8" s="92"/>
      <c r="I8" s="103"/>
    </row>
    <row r="9" spans="1:10" ht="12.75" customHeight="1" x14ac:dyDescent="0.15">
      <c r="B9" s="16"/>
      <c r="C9" s="25" t="s">
        <v>133</v>
      </c>
      <c r="D9" s="14"/>
      <c r="E9" s="16"/>
      <c r="F9" s="95"/>
      <c r="G9" s="94"/>
      <c r="H9" s="94"/>
      <c r="I9" s="102"/>
    </row>
    <row r="10" spans="1:10" ht="12.75" customHeight="1" x14ac:dyDescent="0.15">
      <c r="B10" s="2"/>
      <c r="C10" s="12"/>
      <c r="D10" s="12"/>
      <c r="E10" s="2"/>
      <c r="F10" s="91"/>
      <c r="G10" s="92"/>
      <c r="H10" s="92"/>
      <c r="I10" s="108"/>
    </row>
    <row r="11" spans="1:10" ht="12.75" customHeight="1" x14ac:dyDescent="0.15">
      <c r="B11" s="16"/>
      <c r="C11" s="25"/>
      <c r="D11" s="14"/>
      <c r="E11" s="16"/>
      <c r="F11" s="93"/>
      <c r="G11" s="84"/>
      <c r="H11" s="84"/>
      <c r="I11" s="61"/>
    </row>
    <row r="12" spans="1:10" ht="12.75" customHeight="1" x14ac:dyDescent="0.15">
      <c r="B12" s="113"/>
      <c r="C12" s="12" t="s">
        <v>229</v>
      </c>
      <c r="D12" s="12" t="s">
        <v>232</v>
      </c>
      <c r="E12" s="2"/>
      <c r="F12" s="127"/>
      <c r="G12" s="22"/>
      <c r="H12" s="38"/>
      <c r="I12" s="104"/>
      <c r="J12" s="1"/>
    </row>
    <row r="13" spans="1:10" ht="12.75" customHeight="1" x14ac:dyDescent="0.15">
      <c r="B13" s="16"/>
      <c r="C13" s="14" t="s">
        <v>231</v>
      </c>
      <c r="D13" s="14"/>
      <c r="E13" s="16" t="s">
        <v>230</v>
      </c>
      <c r="F13" s="129">
        <v>350</v>
      </c>
      <c r="G13" s="23"/>
      <c r="H13" s="53">
        <f t="shared" ref="H13" si="0">INT(F13*G13)</f>
        <v>0</v>
      </c>
      <c r="I13" s="105"/>
      <c r="J13" s="1"/>
    </row>
    <row r="14" spans="1:10" ht="12.75" customHeight="1" x14ac:dyDescent="0.15">
      <c r="B14" s="113"/>
      <c r="C14" s="12" t="s">
        <v>233</v>
      </c>
      <c r="D14" s="12" t="s">
        <v>232</v>
      </c>
      <c r="E14" s="2"/>
      <c r="F14" s="127"/>
      <c r="G14" s="22"/>
      <c r="H14" s="38"/>
      <c r="I14" s="104"/>
      <c r="J14" s="1"/>
    </row>
    <row r="15" spans="1:10" ht="12.75" customHeight="1" x14ac:dyDescent="0.15">
      <c r="B15" s="16"/>
      <c r="C15" s="14" t="s">
        <v>231</v>
      </c>
      <c r="D15" s="14"/>
      <c r="E15" s="16" t="s">
        <v>230</v>
      </c>
      <c r="F15" s="129">
        <v>200</v>
      </c>
      <c r="G15" s="23"/>
      <c r="H15" s="53">
        <f t="shared" ref="H15" si="1">INT(F15*G15)</f>
        <v>0</v>
      </c>
      <c r="I15" s="105"/>
      <c r="J15" s="1"/>
    </row>
    <row r="16" spans="1:10" ht="12.75" customHeight="1" x14ac:dyDescent="0.15">
      <c r="B16" s="2"/>
      <c r="C16" s="12"/>
      <c r="D16" s="12"/>
      <c r="E16" s="2"/>
      <c r="F16" s="127"/>
      <c r="G16" s="22"/>
      <c r="H16" s="38"/>
      <c r="I16" s="104"/>
      <c r="J16" s="1"/>
    </row>
    <row r="17" spans="2:10" ht="12.75" customHeight="1" x14ac:dyDescent="0.15">
      <c r="B17" s="16"/>
      <c r="C17" s="14" t="s">
        <v>234</v>
      </c>
      <c r="D17" s="14" t="s">
        <v>265</v>
      </c>
      <c r="E17" s="16" t="s">
        <v>266</v>
      </c>
      <c r="F17" s="129">
        <v>51</v>
      </c>
      <c r="G17" s="23"/>
      <c r="H17" s="53">
        <f t="shared" ref="H17:H19" si="2">INT(F17*G17)</f>
        <v>0</v>
      </c>
      <c r="I17" s="105"/>
      <c r="J17" s="1"/>
    </row>
    <row r="18" spans="2:10" ht="12.75" customHeight="1" x14ac:dyDescent="0.15">
      <c r="B18" s="2"/>
      <c r="C18" s="116"/>
      <c r="D18" s="116"/>
      <c r="E18" s="123"/>
      <c r="F18" s="124"/>
      <c r="G18" s="22"/>
      <c r="H18" s="43"/>
      <c r="I18" s="104"/>
    </row>
    <row r="19" spans="2:10" ht="12.75" customHeight="1" x14ac:dyDescent="0.15">
      <c r="B19" s="16"/>
      <c r="C19" s="14" t="s">
        <v>267</v>
      </c>
      <c r="D19" s="14" t="s">
        <v>268</v>
      </c>
      <c r="E19" s="85" t="s">
        <v>127</v>
      </c>
      <c r="F19" s="93">
        <v>22</v>
      </c>
      <c r="G19" s="23"/>
      <c r="H19" s="53">
        <f t="shared" si="2"/>
        <v>0</v>
      </c>
      <c r="I19" s="105"/>
    </row>
    <row r="20" spans="2:10" ht="12.75" customHeight="1" x14ac:dyDescent="0.15">
      <c r="B20" s="2"/>
      <c r="C20" s="12"/>
      <c r="D20" s="12" t="s">
        <v>286</v>
      </c>
      <c r="E20" s="123"/>
      <c r="F20" s="91"/>
      <c r="G20" s="92"/>
      <c r="H20" s="46"/>
      <c r="I20" s="108"/>
    </row>
    <row r="21" spans="2:10" ht="12.75" customHeight="1" x14ac:dyDescent="0.15">
      <c r="B21" s="16"/>
      <c r="C21" s="14" t="s">
        <v>285</v>
      </c>
      <c r="D21" s="14" t="s">
        <v>287</v>
      </c>
      <c r="E21" s="85" t="s">
        <v>127</v>
      </c>
      <c r="F21" s="93">
        <v>19.100000000000001</v>
      </c>
      <c r="G21" s="23"/>
      <c r="H21" s="53">
        <f>F21*G21</f>
        <v>0</v>
      </c>
      <c r="I21" s="105"/>
    </row>
    <row r="22" spans="2:10" ht="12.75" customHeight="1" x14ac:dyDescent="0.15">
      <c r="B22" s="2"/>
      <c r="C22" s="12"/>
      <c r="D22" s="12" t="s">
        <v>292</v>
      </c>
      <c r="E22" s="69"/>
      <c r="F22" s="91"/>
      <c r="G22" s="92"/>
      <c r="H22" s="46"/>
      <c r="I22" s="108"/>
    </row>
    <row r="23" spans="2:10" ht="12.75" customHeight="1" x14ac:dyDescent="0.15">
      <c r="B23" s="16"/>
      <c r="C23" s="14" t="s">
        <v>128</v>
      </c>
      <c r="D23" s="14" t="s">
        <v>274</v>
      </c>
      <c r="E23" s="85" t="s">
        <v>129</v>
      </c>
      <c r="F23" s="93">
        <v>8</v>
      </c>
      <c r="G23" s="23"/>
      <c r="H23" s="53">
        <f>F23*G23</f>
        <v>0</v>
      </c>
      <c r="I23" s="105"/>
    </row>
    <row r="24" spans="2:10" ht="12.75" customHeight="1" x14ac:dyDescent="0.15">
      <c r="B24" s="2"/>
      <c r="C24" s="12"/>
      <c r="D24" s="12"/>
      <c r="E24" s="69"/>
      <c r="F24" s="91"/>
      <c r="G24" s="92"/>
      <c r="H24" s="46"/>
      <c r="I24" s="148"/>
      <c r="J24" s="77"/>
    </row>
    <row r="25" spans="2:10" ht="12.75" customHeight="1" x14ac:dyDescent="0.15">
      <c r="B25" s="16"/>
      <c r="C25" s="14"/>
      <c r="D25" s="14"/>
      <c r="E25" s="85"/>
      <c r="F25" s="93"/>
      <c r="G25" s="23"/>
      <c r="H25" s="53"/>
      <c r="I25" s="136"/>
      <c r="J25" s="79"/>
    </row>
    <row r="26" spans="2:10" ht="12.75" customHeight="1" x14ac:dyDescent="0.15">
      <c r="B26" s="2"/>
      <c r="C26" s="12"/>
      <c r="D26" s="12"/>
      <c r="E26" s="69"/>
      <c r="F26" s="91"/>
      <c r="G26" s="92"/>
      <c r="H26" s="46"/>
      <c r="I26" s="104"/>
    </row>
    <row r="27" spans="2:10" ht="12.75" customHeight="1" x14ac:dyDescent="0.15">
      <c r="B27" s="16"/>
      <c r="C27" s="14"/>
      <c r="D27" s="14"/>
      <c r="E27" s="85"/>
      <c r="F27" s="93"/>
      <c r="G27" s="84"/>
      <c r="H27" s="53"/>
      <c r="I27" s="59"/>
    </row>
    <row r="28" spans="2:10" ht="12.75" customHeight="1" x14ac:dyDescent="0.15">
      <c r="B28" s="2"/>
      <c r="C28" s="12"/>
      <c r="D28" s="12"/>
      <c r="E28" s="69"/>
      <c r="F28" s="91"/>
      <c r="G28" s="92"/>
      <c r="H28" s="46"/>
      <c r="I28" s="104"/>
    </row>
    <row r="29" spans="2:10" ht="12.75" customHeight="1" x14ac:dyDescent="0.15">
      <c r="B29" s="16"/>
      <c r="C29" s="14"/>
      <c r="D29" s="14"/>
      <c r="E29" s="85"/>
      <c r="F29" s="93"/>
      <c r="G29" s="84"/>
      <c r="H29" s="53"/>
      <c r="I29" s="59"/>
    </row>
    <row r="30" spans="2:10" ht="12.75" customHeight="1" x14ac:dyDescent="0.15">
      <c r="B30" s="2"/>
      <c r="C30" s="12"/>
      <c r="D30" s="12"/>
      <c r="E30" s="2"/>
      <c r="F30" s="91"/>
      <c r="G30" s="92"/>
      <c r="H30" s="46"/>
      <c r="I30" s="104"/>
    </row>
    <row r="31" spans="2:10" ht="12.75" customHeight="1" x14ac:dyDescent="0.15">
      <c r="B31" s="16"/>
      <c r="C31" s="16" t="s">
        <v>75</v>
      </c>
      <c r="D31" s="14"/>
      <c r="E31" s="16"/>
      <c r="F31" s="93"/>
      <c r="G31" s="84"/>
      <c r="H31" s="53">
        <f>SUM(H4:H30)</f>
        <v>0</v>
      </c>
      <c r="I31" s="61"/>
    </row>
    <row r="32" spans="2:10" ht="12.75" customHeight="1" x14ac:dyDescent="0.15">
      <c r="B32" s="2"/>
      <c r="C32" s="12"/>
      <c r="D32" s="12"/>
      <c r="E32" s="2"/>
      <c r="F32" s="91"/>
      <c r="G32" s="92"/>
      <c r="H32" s="46"/>
      <c r="I32" s="108"/>
    </row>
    <row r="33" spans="2:9" ht="12.75" customHeight="1" x14ac:dyDescent="0.15">
      <c r="B33" s="16"/>
      <c r="C33" s="25" t="s">
        <v>134</v>
      </c>
      <c r="D33" s="14"/>
      <c r="E33" s="16"/>
      <c r="F33" s="93"/>
      <c r="G33" s="84"/>
      <c r="H33" s="53"/>
      <c r="I33" s="59"/>
    </row>
    <row r="34" spans="2:9" ht="12.75" customHeight="1" x14ac:dyDescent="0.15">
      <c r="B34" s="17"/>
      <c r="C34" s="13"/>
      <c r="D34" s="63"/>
      <c r="E34" s="15"/>
      <c r="F34" s="95"/>
      <c r="G34" s="94"/>
      <c r="H34" s="43"/>
      <c r="I34" s="61"/>
    </row>
    <row r="35" spans="2:9" ht="12.75" customHeight="1" x14ac:dyDescent="0.15">
      <c r="B35" s="17"/>
      <c r="C35" s="14" t="s">
        <v>76</v>
      </c>
      <c r="D35" s="63" t="s">
        <v>77</v>
      </c>
      <c r="E35" s="16" t="s">
        <v>13</v>
      </c>
      <c r="F35" s="95">
        <v>1</v>
      </c>
      <c r="G35" s="84"/>
      <c r="H35" s="53">
        <f>F35*G35</f>
        <v>0</v>
      </c>
      <c r="I35" s="105"/>
    </row>
    <row r="36" spans="2:9" ht="12.75" customHeight="1" x14ac:dyDescent="0.15">
      <c r="B36" s="2"/>
      <c r="C36" s="12"/>
      <c r="D36" s="12"/>
      <c r="E36" s="2"/>
      <c r="F36" s="91"/>
      <c r="G36" s="92"/>
      <c r="H36" s="46"/>
      <c r="I36" s="108"/>
    </row>
    <row r="37" spans="2:9" ht="12.75" customHeight="1" x14ac:dyDescent="0.15">
      <c r="B37" s="16"/>
      <c r="C37" s="16" t="s">
        <v>75</v>
      </c>
      <c r="D37" s="14"/>
      <c r="E37" s="16"/>
      <c r="F37" s="93"/>
      <c r="G37" s="84"/>
      <c r="H37" s="53">
        <f>SUM(H35:H36)</f>
        <v>0</v>
      </c>
      <c r="I37" s="59"/>
    </row>
    <row r="38" spans="2:9" ht="12.75" customHeight="1" x14ac:dyDescent="0.15">
      <c r="B38" s="2"/>
      <c r="C38" s="12"/>
      <c r="D38" s="12"/>
      <c r="E38" s="2"/>
      <c r="F38" s="91"/>
      <c r="G38" s="92"/>
      <c r="H38" s="46"/>
      <c r="I38" s="108"/>
    </row>
    <row r="39" spans="2:9" ht="12.75" customHeight="1" x14ac:dyDescent="0.15">
      <c r="B39" s="16"/>
      <c r="C39" s="16" t="s">
        <v>14</v>
      </c>
      <c r="D39" s="14"/>
      <c r="E39" s="16"/>
      <c r="F39" s="93"/>
      <c r="G39" s="84"/>
      <c r="H39" s="53">
        <f>SUM(H37,H31)</f>
        <v>0</v>
      </c>
      <c r="I39" s="139"/>
    </row>
    <row r="40" spans="2:9" ht="11.25" customHeight="1" x14ac:dyDescent="0.15"/>
  </sheetData>
  <mergeCells count="1">
    <mergeCell ref="B2:I2"/>
  </mergeCells>
  <phoneticPr fontId="2"/>
  <dataValidations count="2">
    <dataValidation imeMode="on" allowBlank="1" showInputMessage="1" showErrorMessage="1" sqref="I24:J24" xr:uid="{D74AD417-A6D6-43D9-A586-18C3682DB524}"/>
    <dataValidation imeMode="off" allowBlank="1" showInputMessage="1" showErrorMessage="1" sqref="I25:J25 I24" xr:uid="{5ACA76A6-E735-4000-80F3-4EACCDFF41D5}"/>
  </dataValidations>
  <pageMargins left="0.59055118110236227" right="0.59055118110236227" top="0.86614173228346458" bottom="0.78740157480314965" header="0.39370078740157483" footer="0.39370078740157483"/>
  <pageSetup paperSize="9" scale="98" firstPageNumber="601" orientation="landscape" blackAndWhite="1" useFirstPageNumber="1" r:id="rId1"/>
  <headerFooter alignWithMargins="0">
    <oddFooter>&amp;R&amp;"ＭＳ 明朝,標準"共通費明細書-&amp;P 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E751-2DC3-4D5A-B589-F3BBB290B79B}">
  <sheetPr codeName="Sheet3">
    <tabColor rgb="FFFFFF00"/>
  </sheetPr>
  <dimension ref="A1:I111"/>
  <sheetViews>
    <sheetView view="pageBreakPreview" topLeftCell="A86" zoomScaleNormal="100" zoomScaleSheetLayoutView="100" workbookViewId="0">
      <selection activeCell="C24" sqref="C24"/>
    </sheetView>
  </sheetViews>
  <sheetFormatPr defaultRowHeight="23.1" customHeight="1" x14ac:dyDescent="0.15"/>
  <cols>
    <col min="1" max="1" width="1.875" style="1" customWidth="1"/>
    <col min="2" max="2" width="5.625" style="34" customWidth="1"/>
    <col min="3" max="3" width="33.125" style="1" customWidth="1"/>
    <col min="4" max="4" width="31.25" style="1" customWidth="1"/>
    <col min="5" max="5" width="7.5" style="3" customWidth="1"/>
    <col min="6" max="6" width="12.5" style="1" customWidth="1"/>
    <col min="7" max="7" width="13.75" style="1" customWidth="1"/>
    <col min="8" max="8" width="15.625" style="1" customWidth="1"/>
    <col min="9" max="9" width="12.5" style="1" customWidth="1"/>
    <col min="10" max="10" width="1.875" style="1" customWidth="1"/>
    <col min="11" max="16384" width="9" style="1"/>
  </cols>
  <sheetData>
    <row r="1" spans="1:9" ht="11.25" customHeight="1" x14ac:dyDescent="0.15"/>
    <row r="2" spans="1:9" ht="26.25" customHeight="1" x14ac:dyDescent="0.15">
      <c r="A2" s="35"/>
      <c r="B2" s="179" t="s">
        <v>0</v>
      </c>
      <c r="C2" s="180"/>
      <c r="D2" s="180"/>
      <c r="E2" s="180"/>
      <c r="F2" s="180"/>
      <c r="G2" s="180"/>
      <c r="H2" s="180"/>
      <c r="I2" s="180"/>
    </row>
    <row r="3" spans="1:9" ht="25.5" customHeight="1" x14ac:dyDescent="0.15">
      <c r="B3" s="114" t="s">
        <v>8</v>
      </c>
      <c r="C3" s="115" t="s">
        <v>1</v>
      </c>
      <c r="D3" s="115" t="s">
        <v>2</v>
      </c>
      <c r="E3" s="115" t="s">
        <v>3</v>
      </c>
      <c r="F3" s="115" t="s">
        <v>4</v>
      </c>
      <c r="G3" s="115" t="s">
        <v>5</v>
      </c>
      <c r="H3" s="115" t="s">
        <v>6</v>
      </c>
      <c r="I3" s="115" t="s">
        <v>7</v>
      </c>
    </row>
    <row r="4" spans="1:9" ht="12.75" customHeight="1" x14ac:dyDescent="0.15">
      <c r="B4" s="82"/>
      <c r="C4" s="96"/>
      <c r="D4" s="63"/>
      <c r="E4" s="17"/>
      <c r="F4" s="63"/>
      <c r="G4" s="45"/>
      <c r="H4" s="43"/>
      <c r="I4" s="47"/>
    </row>
    <row r="5" spans="1:9" ht="12.75" customHeight="1" x14ac:dyDescent="0.15">
      <c r="B5" s="70" t="str">
        <f>種目別内訳!$B$9</f>
        <v>Ⅰ</v>
      </c>
      <c r="C5" s="14" t="str">
        <f>種目別内訳!$C$9</f>
        <v>機械設備工事</v>
      </c>
      <c r="D5" s="14"/>
      <c r="E5" s="16"/>
      <c r="F5" s="48"/>
      <c r="G5" s="45"/>
      <c r="H5" s="45"/>
      <c r="I5" s="47"/>
    </row>
    <row r="6" spans="1:9" ht="12.75" customHeight="1" x14ac:dyDescent="0.15">
      <c r="B6" s="36"/>
      <c r="C6" s="12"/>
      <c r="D6" s="12"/>
      <c r="E6" s="2"/>
      <c r="F6" s="49"/>
      <c r="G6" s="50"/>
      <c r="H6" s="38"/>
      <c r="I6" s="97"/>
    </row>
    <row r="7" spans="1:9" ht="12.75" customHeight="1" x14ac:dyDescent="0.15">
      <c r="B7" s="70">
        <v>1</v>
      </c>
      <c r="C7" s="14" t="s">
        <v>136</v>
      </c>
      <c r="D7" s="14"/>
      <c r="E7" s="16" t="s">
        <v>13</v>
      </c>
      <c r="F7" s="109">
        <v>1</v>
      </c>
      <c r="G7" s="42"/>
      <c r="H7" s="53">
        <f>H51</f>
        <v>0</v>
      </c>
      <c r="I7" s="44"/>
    </row>
    <row r="8" spans="1:9" ht="12.75" customHeight="1" x14ac:dyDescent="0.15">
      <c r="B8" s="36"/>
      <c r="C8" s="12"/>
      <c r="D8" s="12"/>
      <c r="E8" s="2"/>
      <c r="F8" s="49"/>
      <c r="G8" s="50"/>
      <c r="H8" s="38"/>
      <c r="I8" s="58"/>
    </row>
    <row r="9" spans="1:9" ht="12.75" customHeight="1" x14ac:dyDescent="0.15">
      <c r="B9" s="70">
        <v>2</v>
      </c>
      <c r="C9" s="14" t="s">
        <v>155</v>
      </c>
      <c r="D9" s="14"/>
      <c r="E9" s="16" t="s">
        <v>13</v>
      </c>
      <c r="F9" s="109">
        <v>1</v>
      </c>
      <c r="G9" s="42"/>
      <c r="H9" s="53">
        <f>H57</f>
        <v>0</v>
      </c>
      <c r="I9" s="59"/>
    </row>
    <row r="10" spans="1:9" ht="12.75" customHeight="1" x14ac:dyDescent="0.15">
      <c r="B10" s="36"/>
      <c r="C10" s="13"/>
      <c r="D10" s="13"/>
      <c r="E10" s="15"/>
      <c r="F10" s="62"/>
      <c r="G10" s="50"/>
      <c r="H10" s="38"/>
      <c r="I10" s="58"/>
    </row>
    <row r="11" spans="1:9" ht="12.75" customHeight="1" x14ac:dyDescent="0.15">
      <c r="B11" s="70">
        <v>3</v>
      </c>
      <c r="C11" s="14" t="s">
        <v>138</v>
      </c>
      <c r="D11" s="14"/>
      <c r="E11" s="16" t="s">
        <v>13</v>
      </c>
      <c r="F11" s="109">
        <v>1</v>
      </c>
      <c r="G11" s="42"/>
      <c r="H11" s="53">
        <f>H63</f>
        <v>0</v>
      </c>
      <c r="I11" s="59"/>
    </row>
    <row r="12" spans="1:9" ht="12.75" customHeight="1" x14ac:dyDescent="0.15">
      <c r="B12" s="82"/>
      <c r="C12" s="116"/>
      <c r="D12" s="116"/>
      <c r="E12" s="113"/>
      <c r="F12" s="64"/>
      <c r="G12" s="45"/>
      <c r="H12" s="56"/>
      <c r="I12" s="60"/>
    </row>
    <row r="13" spans="1:9" ht="12.75" customHeight="1" x14ac:dyDescent="0.15">
      <c r="B13" s="70">
        <v>4</v>
      </c>
      <c r="C13" s="14" t="s">
        <v>137</v>
      </c>
      <c r="D13" s="14"/>
      <c r="E13" s="16" t="s">
        <v>13</v>
      </c>
      <c r="F13" s="109">
        <v>1</v>
      </c>
      <c r="G13" s="42"/>
      <c r="H13" s="53">
        <f>'細目内訳(機械)'!H231</f>
        <v>0</v>
      </c>
      <c r="I13" s="61"/>
    </row>
    <row r="14" spans="1:9" ht="12.75" customHeight="1" x14ac:dyDescent="0.15">
      <c r="B14" s="36"/>
      <c r="C14" s="12"/>
      <c r="D14" s="12"/>
      <c r="E14" s="2"/>
      <c r="F14" s="49"/>
      <c r="G14" s="50"/>
      <c r="H14" s="38"/>
      <c r="I14" s="58"/>
    </row>
    <row r="15" spans="1:9" ht="12.75" customHeight="1" x14ac:dyDescent="0.15">
      <c r="B15" s="70">
        <v>5</v>
      </c>
      <c r="C15" s="14" t="s">
        <v>11</v>
      </c>
      <c r="D15" s="14"/>
      <c r="E15" s="16" t="s">
        <v>13</v>
      </c>
      <c r="F15" s="109">
        <v>1</v>
      </c>
      <c r="G15" s="42"/>
      <c r="H15" s="53">
        <f>'細目内訳(機械)'!H253</f>
        <v>0</v>
      </c>
      <c r="I15" s="59"/>
    </row>
    <row r="16" spans="1:9" ht="12.75" customHeight="1" x14ac:dyDescent="0.15">
      <c r="B16" s="36"/>
      <c r="C16" s="12"/>
      <c r="D16" s="12"/>
      <c r="E16" s="2"/>
      <c r="F16" s="49"/>
      <c r="G16" s="50"/>
      <c r="H16" s="38"/>
      <c r="I16" s="111" t="s">
        <v>73</v>
      </c>
    </row>
    <row r="17" spans="2:9" ht="12.75" customHeight="1" x14ac:dyDescent="0.15">
      <c r="B17" s="70">
        <v>6</v>
      </c>
      <c r="C17" s="14" t="s">
        <v>12</v>
      </c>
      <c r="D17" s="14"/>
      <c r="E17" s="16" t="s">
        <v>13</v>
      </c>
      <c r="F17" s="109">
        <v>1</v>
      </c>
      <c r="G17" s="42"/>
      <c r="H17" s="53">
        <f>'細目内訳(機械)'!H289</f>
        <v>0</v>
      </c>
      <c r="I17" s="100">
        <f>'細目内訳(機械)'!I289</f>
        <v>0</v>
      </c>
    </row>
    <row r="18" spans="2:9" ht="12.75" customHeight="1" x14ac:dyDescent="0.15">
      <c r="B18" s="82"/>
      <c r="C18" s="13"/>
      <c r="D18" s="63"/>
      <c r="E18" s="15"/>
      <c r="F18" s="55"/>
      <c r="G18" s="45"/>
      <c r="H18" s="56"/>
      <c r="I18" s="60"/>
    </row>
    <row r="19" spans="2:9" ht="12.75" customHeight="1" x14ac:dyDescent="0.15">
      <c r="B19" s="82"/>
      <c r="C19" s="14"/>
      <c r="D19" s="63"/>
      <c r="E19" s="16"/>
      <c r="F19" s="64"/>
      <c r="G19" s="45"/>
      <c r="H19" s="43"/>
      <c r="I19" s="61"/>
    </row>
    <row r="20" spans="2:9" ht="12.75" customHeight="1" x14ac:dyDescent="0.15">
      <c r="B20" s="36"/>
      <c r="C20" s="12"/>
      <c r="D20" s="12"/>
      <c r="E20" s="2"/>
      <c r="F20" s="49"/>
      <c r="G20" s="50"/>
      <c r="H20" s="38"/>
      <c r="I20" s="58"/>
    </row>
    <row r="21" spans="2:9" ht="12.75" customHeight="1" x14ac:dyDescent="0.15">
      <c r="B21" s="70"/>
      <c r="C21" s="14"/>
      <c r="D21" s="14"/>
      <c r="E21" s="16"/>
      <c r="F21" s="109"/>
      <c r="G21" s="42"/>
      <c r="H21" s="53"/>
      <c r="I21" s="59"/>
    </row>
    <row r="22" spans="2:9" ht="12.75" customHeight="1" x14ac:dyDescent="0.15">
      <c r="B22" s="36"/>
      <c r="C22" s="12"/>
      <c r="D22" s="12"/>
      <c r="E22" s="2"/>
      <c r="F22" s="49"/>
      <c r="G22" s="50"/>
      <c r="H22" s="38"/>
      <c r="I22" s="60"/>
    </row>
    <row r="23" spans="2:9" ht="12.75" customHeight="1" x14ac:dyDescent="0.15">
      <c r="B23" s="70"/>
      <c r="C23" s="14"/>
      <c r="D23" s="14"/>
      <c r="E23" s="16"/>
      <c r="F23" s="109"/>
      <c r="G23" s="42"/>
      <c r="H23" s="53"/>
      <c r="I23" s="61"/>
    </row>
    <row r="24" spans="2:9" ht="12.75" customHeight="1" x14ac:dyDescent="0.15">
      <c r="B24" s="36"/>
      <c r="C24" s="12"/>
      <c r="D24" s="12"/>
      <c r="E24" s="2"/>
      <c r="F24" s="49"/>
      <c r="G24" s="50"/>
      <c r="H24" s="38"/>
      <c r="I24" s="58"/>
    </row>
    <row r="25" spans="2:9" ht="12.75" customHeight="1" x14ac:dyDescent="0.15">
      <c r="B25" s="70"/>
      <c r="C25" s="14"/>
      <c r="D25" s="14"/>
      <c r="E25" s="16"/>
      <c r="F25" s="109"/>
      <c r="G25" s="42"/>
      <c r="H25" s="53"/>
      <c r="I25" s="59"/>
    </row>
    <row r="26" spans="2:9" ht="12.75" customHeight="1" x14ac:dyDescent="0.15">
      <c r="B26" s="36"/>
      <c r="C26" s="12"/>
      <c r="D26" s="12"/>
      <c r="E26" s="2"/>
      <c r="F26" s="49"/>
      <c r="G26" s="50"/>
      <c r="H26" s="38"/>
      <c r="I26" s="58"/>
    </row>
    <row r="27" spans="2:9" ht="12.75" customHeight="1" x14ac:dyDescent="0.15">
      <c r="B27" s="70"/>
      <c r="C27" s="14"/>
      <c r="D27" s="14"/>
      <c r="E27" s="16"/>
      <c r="F27" s="109"/>
      <c r="G27" s="42"/>
      <c r="H27" s="53"/>
      <c r="I27" s="59"/>
    </row>
    <row r="28" spans="2:9" ht="12.75" customHeight="1" x14ac:dyDescent="0.15">
      <c r="B28" s="82"/>
      <c r="C28" s="63"/>
      <c r="D28" s="63"/>
      <c r="E28" s="17"/>
      <c r="F28" s="55"/>
      <c r="G28" s="45"/>
      <c r="H28" s="56"/>
      <c r="I28" s="60"/>
    </row>
    <row r="29" spans="2:9" ht="12.75" customHeight="1" x14ac:dyDescent="0.15">
      <c r="B29" s="82"/>
      <c r="C29" s="14"/>
      <c r="D29" s="63"/>
      <c r="E29" s="16"/>
      <c r="F29" s="64"/>
      <c r="G29" s="45"/>
      <c r="H29" s="43"/>
      <c r="I29" s="61"/>
    </row>
    <row r="30" spans="2:9" ht="12.75" customHeight="1" x14ac:dyDescent="0.15">
      <c r="B30" s="36"/>
      <c r="C30" s="12"/>
      <c r="D30" s="12"/>
      <c r="E30" s="2"/>
      <c r="F30" s="49"/>
      <c r="G30" s="50"/>
      <c r="H30" s="38"/>
      <c r="I30" s="58"/>
    </row>
    <row r="31" spans="2:9" ht="12.75" customHeight="1" x14ac:dyDescent="0.15">
      <c r="B31" s="70"/>
      <c r="C31" s="14"/>
      <c r="D31" s="14"/>
      <c r="E31" s="16"/>
      <c r="F31" s="109"/>
      <c r="G31" s="42"/>
      <c r="H31" s="53"/>
      <c r="I31" s="59"/>
    </row>
    <row r="32" spans="2:9" ht="12.75" customHeight="1" x14ac:dyDescent="0.15">
      <c r="B32" s="36"/>
      <c r="C32" s="12"/>
      <c r="D32" s="12"/>
      <c r="E32" s="2"/>
      <c r="F32" s="49"/>
      <c r="G32" s="50"/>
      <c r="H32" s="38"/>
      <c r="I32" s="60"/>
    </row>
    <row r="33" spans="2:9" ht="12.75" customHeight="1" x14ac:dyDescent="0.15">
      <c r="B33" s="70"/>
      <c r="C33" s="14"/>
      <c r="D33" s="14"/>
      <c r="E33" s="16"/>
      <c r="F33" s="109"/>
      <c r="G33" s="42"/>
      <c r="H33" s="53"/>
      <c r="I33" s="61"/>
    </row>
    <row r="34" spans="2:9" ht="12.75" customHeight="1" x14ac:dyDescent="0.15">
      <c r="B34" s="36"/>
      <c r="C34" s="12"/>
      <c r="D34" s="12"/>
      <c r="E34" s="2"/>
      <c r="F34" s="49"/>
      <c r="G34" s="50"/>
      <c r="H34" s="38"/>
      <c r="I34" s="58"/>
    </row>
    <row r="35" spans="2:9" ht="12.75" customHeight="1" x14ac:dyDescent="0.15">
      <c r="B35" s="70"/>
      <c r="C35" s="14"/>
      <c r="D35" s="14"/>
      <c r="E35" s="16"/>
      <c r="F35" s="109"/>
      <c r="G35" s="42"/>
      <c r="H35" s="53"/>
      <c r="I35" s="61"/>
    </row>
    <row r="36" spans="2:9" ht="12.75" customHeight="1" x14ac:dyDescent="0.15">
      <c r="B36" s="36"/>
      <c r="C36" s="12"/>
      <c r="D36" s="12"/>
      <c r="E36" s="2"/>
      <c r="F36" s="49"/>
      <c r="G36" s="50"/>
      <c r="H36" s="38"/>
      <c r="I36" s="58"/>
    </row>
    <row r="37" spans="2:9" ht="12.75" customHeight="1" x14ac:dyDescent="0.15">
      <c r="B37" s="70"/>
      <c r="C37" s="16" t="s">
        <v>14</v>
      </c>
      <c r="D37" s="14"/>
      <c r="E37" s="16"/>
      <c r="F37" s="109"/>
      <c r="G37" s="42"/>
      <c r="H37" s="53">
        <f>SUM(H4:H36)</f>
        <v>0</v>
      </c>
      <c r="I37" s="61"/>
    </row>
    <row r="38" spans="2:9" ht="12.75" customHeight="1" x14ac:dyDescent="0.15">
      <c r="B38" s="36"/>
      <c r="C38" s="12"/>
      <c r="D38" s="12"/>
      <c r="E38" s="2"/>
      <c r="F38" s="49"/>
      <c r="G38" s="50"/>
      <c r="H38" s="38"/>
      <c r="I38" s="58"/>
    </row>
    <row r="39" spans="2:9" ht="12.75" customHeight="1" x14ac:dyDescent="0.15">
      <c r="B39" s="70"/>
      <c r="C39" s="14"/>
      <c r="D39" s="14"/>
      <c r="E39" s="16"/>
      <c r="F39" s="109"/>
      <c r="G39" s="42"/>
      <c r="H39" s="53"/>
      <c r="I39" s="59"/>
    </row>
    <row r="40" spans="2:9" ht="12.75" customHeight="1" x14ac:dyDescent="0.15">
      <c r="B40" s="36"/>
      <c r="C40" s="12"/>
      <c r="D40" s="12"/>
      <c r="E40" s="2"/>
      <c r="F40" s="37"/>
      <c r="G40" s="50"/>
      <c r="H40" s="38"/>
      <c r="I40" s="58"/>
    </row>
    <row r="41" spans="2:9" ht="12.75" customHeight="1" x14ac:dyDescent="0.15">
      <c r="B41" s="70" t="str">
        <f>B5</f>
        <v>Ⅰ</v>
      </c>
      <c r="C41" s="14" t="str">
        <f>C5</f>
        <v>機械設備工事</v>
      </c>
      <c r="D41" s="14"/>
      <c r="E41" s="16"/>
      <c r="F41" s="14"/>
      <c r="G41" s="42"/>
      <c r="H41" s="53"/>
      <c r="I41" s="59"/>
    </row>
    <row r="42" spans="2:9" ht="12.75" customHeight="1" x14ac:dyDescent="0.15">
      <c r="B42" s="36"/>
      <c r="C42" s="11"/>
      <c r="D42" s="2"/>
      <c r="E42" s="2"/>
      <c r="F42" s="98"/>
      <c r="G42" s="2"/>
      <c r="H42" s="38"/>
      <c r="I42" s="11"/>
    </row>
    <row r="43" spans="2:9" ht="12.75" customHeight="1" x14ac:dyDescent="0.15">
      <c r="B43" s="70">
        <f>$B$7</f>
        <v>1</v>
      </c>
      <c r="C43" s="25" t="str">
        <f>$C$7</f>
        <v>熱源設備工事</v>
      </c>
      <c r="D43" s="14"/>
      <c r="E43" s="16"/>
      <c r="F43" s="100"/>
      <c r="G43" s="42"/>
      <c r="H43" s="43"/>
      <c r="I43" s="44"/>
    </row>
    <row r="44" spans="2:9" ht="12.75" customHeight="1" x14ac:dyDescent="0.15">
      <c r="B44" s="36"/>
      <c r="C44" s="26"/>
      <c r="D44" s="13"/>
      <c r="E44" s="2"/>
      <c r="F44" s="49"/>
      <c r="G44" s="45"/>
      <c r="H44" s="46"/>
      <c r="I44" s="47"/>
    </row>
    <row r="45" spans="2:9" ht="12.75" customHeight="1" x14ac:dyDescent="0.15">
      <c r="B45" s="70">
        <v>-1</v>
      </c>
      <c r="C45" s="14" t="s">
        <v>140</v>
      </c>
      <c r="D45" s="14"/>
      <c r="E45" s="16" t="s">
        <v>13</v>
      </c>
      <c r="F45" s="109">
        <v>1</v>
      </c>
      <c r="G45" s="45"/>
      <c r="H45" s="53">
        <f>'細目内訳(機械)'!H37</f>
        <v>0</v>
      </c>
      <c r="I45" s="47"/>
    </row>
    <row r="46" spans="2:9" ht="12.75" customHeight="1" x14ac:dyDescent="0.15">
      <c r="B46" s="36"/>
      <c r="C46" s="12"/>
      <c r="D46" s="12"/>
      <c r="E46" s="2"/>
      <c r="F46" s="49"/>
      <c r="G46" s="50"/>
      <c r="H46" s="38"/>
      <c r="I46" s="97"/>
    </row>
    <row r="47" spans="2:9" ht="12.75" customHeight="1" x14ac:dyDescent="0.15">
      <c r="B47" s="70">
        <v>-2</v>
      </c>
      <c r="C47" s="14" t="s">
        <v>139</v>
      </c>
      <c r="D47" s="14"/>
      <c r="E47" s="16" t="s">
        <v>13</v>
      </c>
      <c r="F47" s="109">
        <v>1</v>
      </c>
      <c r="G47" s="42"/>
      <c r="H47" s="53">
        <f>'細目内訳(機械)'!H71</f>
        <v>0</v>
      </c>
      <c r="I47" s="44"/>
    </row>
    <row r="48" spans="2:9" ht="12.75" customHeight="1" x14ac:dyDescent="0.15">
      <c r="B48" s="36"/>
      <c r="C48" s="12"/>
      <c r="D48" s="12"/>
      <c r="E48" s="2"/>
      <c r="F48" s="49"/>
      <c r="G48" s="50"/>
      <c r="H48" s="38"/>
      <c r="I48" s="97"/>
    </row>
    <row r="49" spans="2:9" ht="12.75" customHeight="1" x14ac:dyDescent="0.15">
      <c r="B49" s="70">
        <v>-3</v>
      </c>
      <c r="C49" s="14" t="s">
        <v>141</v>
      </c>
      <c r="D49" s="14"/>
      <c r="E49" s="16" t="s">
        <v>13</v>
      </c>
      <c r="F49" s="109">
        <v>1</v>
      </c>
      <c r="G49" s="42"/>
      <c r="H49" s="53">
        <f>'細目内訳(機械)'!H109</f>
        <v>0</v>
      </c>
      <c r="I49" s="44"/>
    </row>
    <row r="50" spans="2:9" ht="12.75" customHeight="1" x14ac:dyDescent="0.15">
      <c r="B50" s="36"/>
      <c r="C50" s="12"/>
      <c r="D50" s="12"/>
      <c r="E50" s="2"/>
      <c r="F50" s="98"/>
      <c r="G50" s="50"/>
      <c r="H50" s="38"/>
      <c r="I50" s="58"/>
    </row>
    <row r="51" spans="2:9" ht="12.75" customHeight="1" x14ac:dyDescent="0.15">
      <c r="B51" s="70"/>
      <c r="C51" s="16" t="s">
        <v>14</v>
      </c>
      <c r="D51" s="14"/>
      <c r="E51" s="16"/>
      <c r="F51" s="100"/>
      <c r="G51" s="42"/>
      <c r="H51" s="53">
        <f>SUM(H44:H49)</f>
        <v>0</v>
      </c>
      <c r="I51" s="59"/>
    </row>
    <row r="52" spans="2:9" ht="12.75" customHeight="1" x14ac:dyDescent="0.15">
      <c r="B52" s="36"/>
      <c r="C52" s="13"/>
      <c r="D52" s="13"/>
      <c r="E52" s="15"/>
      <c r="F52" s="99"/>
      <c r="G52" s="50"/>
      <c r="H52" s="38"/>
      <c r="I52" s="58"/>
    </row>
    <row r="53" spans="2:9" ht="12.75" customHeight="1" x14ac:dyDescent="0.15">
      <c r="B53" s="70"/>
      <c r="C53" s="14"/>
      <c r="D53" s="14"/>
      <c r="E53" s="16"/>
      <c r="F53" s="100"/>
      <c r="G53" s="42"/>
      <c r="H53" s="53"/>
      <c r="I53" s="59"/>
    </row>
    <row r="54" spans="2:9" ht="12.75" customHeight="1" x14ac:dyDescent="0.15">
      <c r="B54" s="82"/>
      <c r="C54" s="63"/>
      <c r="D54" s="63"/>
      <c r="E54" s="113"/>
      <c r="F54" s="64"/>
      <c r="G54" s="45"/>
      <c r="H54" s="56"/>
      <c r="I54" s="60"/>
    </row>
    <row r="55" spans="2:9" ht="12.75" customHeight="1" x14ac:dyDescent="0.15">
      <c r="B55" s="70">
        <f>$B$9</f>
        <v>2</v>
      </c>
      <c r="C55" s="25" t="str">
        <f>$C$9</f>
        <v>自動制御設備工事</v>
      </c>
      <c r="D55" s="14"/>
      <c r="E55" s="16" t="s">
        <v>13</v>
      </c>
      <c r="F55" s="109">
        <v>1</v>
      </c>
      <c r="G55" s="42"/>
      <c r="H55" s="43">
        <f>'細目内訳(機械)'!H145</f>
        <v>0</v>
      </c>
      <c r="I55" s="59"/>
    </row>
    <row r="56" spans="2:9" ht="12.75" customHeight="1" x14ac:dyDescent="0.15">
      <c r="B56" s="36"/>
      <c r="C56" s="12"/>
      <c r="D56" s="12"/>
      <c r="E56" s="2"/>
      <c r="F56" s="98"/>
      <c r="G56" s="50"/>
      <c r="H56" s="38"/>
      <c r="I56" s="58"/>
    </row>
    <row r="57" spans="2:9" ht="12.75" customHeight="1" x14ac:dyDescent="0.15">
      <c r="B57" s="70"/>
      <c r="C57" s="16" t="s">
        <v>14</v>
      </c>
      <c r="D57" s="14"/>
      <c r="E57" s="16"/>
      <c r="F57" s="100"/>
      <c r="G57" s="42"/>
      <c r="H57" s="53">
        <f>SUM(H54:H56)</f>
        <v>0</v>
      </c>
      <c r="I57" s="59"/>
    </row>
    <row r="58" spans="2:9" ht="12.75" customHeight="1" x14ac:dyDescent="0.15">
      <c r="B58" s="36"/>
      <c r="C58" s="13"/>
      <c r="D58" s="13"/>
      <c r="E58" s="15"/>
      <c r="F58" s="99"/>
      <c r="G58" s="50"/>
      <c r="H58" s="38"/>
      <c r="I58" s="58"/>
    </row>
    <row r="59" spans="2:9" ht="12.75" customHeight="1" x14ac:dyDescent="0.15">
      <c r="B59" s="70"/>
      <c r="C59" s="14"/>
      <c r="D59" s="14"/>
      <c r="E59" s="16"/>
      <c r="F59" s="100"/>
      <c r="G59" s="42"/>
      <c r="H59" s="53"/>
      <c r="I59" s="59"/>
    </row>
    <row r="60" spans="2:9" ht="12.75" customHeight="1" x14ac:dyDescent="0.15">
      <c r="B60" s="82"/>
      <c r="C60" s="63"/>
      <c r="D60" s="63"/>
      <c r="E60" s="2"/>
      <c r="F60" s="49"/>
      <c r="G60" s="45"/>
      <c r="H60" s="56"/>
      <c r="I60" s="60"/>
    </row>
    <row r="61" spans="2:9" ht="12.75" customHeight="1" x14ac:dyDescent="0.15">
      <c r="B61" s="70">
        <f>$B$11</f>
        <v>3</v>
      </c>
      <c r="C61" s="25" t="str">
        <f>$C$11</f>
        <v>都市ガス設備工事</v>
      </c>
      <c r="D61" s="14"/>
      <c r="E61" s="16" t="s">
        <v>13</v>
      </c>
      <c r="F61" s="109">
        <v>1</v>
      </c>
      <c r="G61" s="42"/>
      <c r="H61" s="43">
        <f>'細目内訳(機械)'!H181</f>
        <v>0</v>
      </c>
      <c r="I61" s="59"/>
    </row>
    <row r="62" spans="2:9" ht="12.75" customHeight="1" x14ac:dyDescent="0.15">
      <c r="B62" s="36"/>
      <c r="C62" s="12"/>
      <c r="D62" s="12"/>
      <c r="E62" s="2"/>
      <c r="F62" s="98"/>
      <c r="G62" s="50"/>
      <c r="H62" s="38"/>
      <c r="I62" s="58"/>
    </row>
    <row r="63" spans="2:9" ht="12.75" customHeight="1" x14ac:dyDescent="0.15">
      <c r="B63" s="70"/>
      <c r="C63" s="16" t="s">
        <v>14</v>
      </c>
      <c r="D63" s="14"/>
      <c r="E63" s="16"/>
      <c r="F63" s="100"/>
      <c r="G63" s="42"/>
      <c r="H63" s="53">
        <f>SUM(H60:H62)</f>
        <v>0</v>
      </c>
      <c r="I63" s="59"/>
    </row>
    <row r="64" spans="2:9" ht="12.75" customHeight="1" x14ac:dyDescent="0.15">
      <c r="B64" s="36"/>
      <c r="C64" s="13"/>
      <c r="D64" s="13"/>
      <c r="E64" s="15"/>
      <c r="F64" s="99"/>
      <c r="G64" s="50"/>
      <c r="H64" s="38"/>
      <c r="I64" s="58"/>
    </row>
    <row r="65" spans="2:9" ht="12.75" customHeight="1" x14ac:dyDescent="0.15">
      <c r="B65" s="70"/>
      <c r="C65" s="14"/>
      <c r="D65" s="14"/>
      <c r="E65" s="16"/>
      <c r="F65" s="100"/>
      <c r="G65" s="42"/>
      <c r="H65" s="53"/>
      <c r="I65" s="59"/>
    </row>
    <row r="66" spans="2:9" ht="12.75" customHeight="1" x14ac:dyDescent="0.15">
      <c r="B66" s="82"/>
      <c r="C66" s="13"/>
      <c r="D66" s="63"/>
      <c r="E66" s="2"/>
      <c r="F66" s="49"/>
      <c r="G66" s="45"/>
      <c r="H66" s="56"/>
      <c r="I66" s="60"/>
    </row>
    <row r="67" spans="2:9" ht="12.75" customHeight="1" x14ac:dyDescent="0.15">
      <c r="B67" s="70">
        <f>$B$13</f>
        <v>4</v>
      </c>
      <c r="C67" s="25" t="str">
        <f>$C$13</f>
        <v>電気設備工事</v>
      </c>
      <c r="D67" s="14"/>
      <c r="E67" s="16" t="s">
        <v>13</v>
      </c>
      <c r="F67" s="109">
        <v>1</v>
      </c>
      <c r="G67" s="42"/>
      <c r="H67" s="43">
        <f>'細目内訳(機械)'!H231</f>
        <v>0</v>
      </c>
      <c r="I67" s="59"/>
    </row>
    <row r="68" spans="2:9" ht="12.75" customHeight="1" x14ac:dyDescent="0.15">
      <c r="B68" s="36"/>
      <c r="C68" s="12"/>
      <c r="D68" s="12"/>
      <c r="E68" s="2"/>
      <c r="F68" s="98"/>
      <c r="G68" s="50"/>
      <c r="H68" s="38"/>
      <c r="I68" s="58"/>
    </row>
    <row r="69" spans="2:9" ht="12.75" customHeight="1" x14ac:dyDescent="0.15">
      <c r="B69" s="70"/>
      <c r="C69" s="16" t="s">
        <v>14</v>
      </c>
      <c r="D69" s="14"/>
      <c r="E69" s="16"/>
      <c r="F69" s="100"/>
      <c r="G69" s="42"/>
      <c r="H69" s="53">
        <f>SUM(H66:H68)</f>
        <v>0</v>
      </c>
      <c r="I69" s="59"/>
    </row>
    <row r="70" spans="2:9" ht="12.75" customHeight="1" x14ac:dyDescent="0.15">
      <c r="B70" s="36"/>
      <c r="C70" s="13"/>
      <c r="D70" s="13"/>
      <c r="E70" s="15"/>
      <c r="F70" s="99"/>
      <c r="G70" s="50"/>
      <c r="H70" s="38"/>
      <c r="I70" s="58"/>
    </row>
    <row r="71" spans="2:9" ht="12.75" customHeight="1" x14ac:dyDescent="0.15">
      <c r="B71" s="70"/>
      <c r="C71" s="14"/>
      <c r="D71" s="14"/>
      <c r="E71" s="16"/>
      <c r="F71" s="100"/>
      <c r="G71" s="42"/>
      <c r="H71" s="53"/>
      <c r="I71" s="59"/>
    </row>
    <row r="72" spans="2:9" ht="12.75" customHeight="1" x14ac:dyDescent="0.15">
      <c r="B72" s="82"/>
      <c r="C72" s="13"/>
      <c r="D72" s="63"/>
      <c r="E72" s="2"/>
      <c r="F72" s="49"/>
      <c r="G72" s="45"/>
      <c r="H72" s="56"/>
      <c r="I72" s="60"/>
    </row>
    <row r="73" spans="2:9" ht="12.75" customHeight="1" x14ac:dyDescent="0.15">
      <c r="B73" s="70">
        <f>$B$15</f>
        <v>5</v>
      </c>
      <c r="C73" s="25" t="str">
        <f>$C$15</f>
        <v>撤去工事</v>
      </c>
      <c r="D73" s="14"/>
      <c r="E73" s="16" t="s">
        <v>13</v>
      </c>
      <c r="F73" s="109">
        <v>1</v>
      </c>
      <c r="G73" s="42"/>
      <c r="H73" s="43">
        <f>'細目内訳(機械)'!H253</f>
        <v>0</v>
      </c>
      <c r="I73" s="59"/>
    </row>
    <row r="74" spans="2:9" ht="12.75" customHeight="1" x14ac:dyDescent="0.15">
      <c r="B74" s="36"/>
      <c r="C74" s="12"/>
      <c r="D74" s="12"/>
      <c r="E74" s="2"/>
      <c r="F74" s="98"/>
      <c r="G74" s="50"/>
      <c r="H74" s="38"/>
      <c r="I74" s="58"/>
    </row>
    <row r="75" spans="2:9" ht="12.75" customHeight="1" x14ac:dyDescent="0.15">
      <c r="B75" s="70"/>
      <c r="C75" s="16" t="s">
        <v>14</v>
      </c>
      <c r="D75" s="14"/>
      <c r="E75" s="16"/>
      <c r="F75" s="100"/>
      <c r="G75" s="42"/>
      <c r="H75" s="53">
        <f>SUM(H72:H74)</f>
        <v>0</v>
      </c>
      <c r="I75" s="59"/>
    </row>
    <row r="76" spans="2:9" ht="12.75" customHeight="1" x14ac:dyDescent="0.15">
      <c r="B76" s="36"/>
      <c r="C76" s="13"/>
      <c r="D76" s="13"/>
      <c r="E76" s="15"/>
      <c r="F76" s="99"/>
      <c r="G76" s="50"/>
      <c r="H76" s="38"/>
      <c r="I76" s="58"/>
    </row>
    <row r="77" spans="2:9" ht="12.75" customHeight="1" x14ac:dyDescent="0.15">
      <c r="B77" s="70"/>
      <c r="C77" s="14"/>
      <c r="D77" s="14"/>
      <c r="E77" s="16"/>
      <c r="F77" s="100"/>
      <c r="G77" s="42"/>
      <c r="H77" s="53"/>
      <c r="I77" s="59"/>
    </row>
    <row r="78" spans="2:9" ht="12.75" customHeight="1" x14ac:dyDescent="0.15">
      <c r="B78" s="82"/>
      <c r="C78" s="13"/>
      <c r="D78" s="63"/>
      <c r="E78" s="2"/>
      <c r="F78" s="49"/>
      <c r="G78" s="45"/>
      <c r="H78" s="56"/>
      <c r="I78" s="60"/>
    </row>
    <row r="79" spans="2:9" ht="12.75" customHeight="1" x14ac:dyDescent="0.15">
      <c r="B79" s="70">
        <f>$B$17</f>
        <v>6</v>
      </c>
      <c r="C79" s="25" t="str">
        <f>$C$17</f>
        <v>発生材処分</v>
      </c>
      <c r="D79" s="14"/>
      <c r="E79" s="16" t="s">
        <v>13</v>
      </c>
      <c r="F79" s="109">
        <v>1</v>
      </c>
      <c r="G79" s="42"/>
      <c r="H79" s="43">
        <f>'細目内訳(機械)'!H289</f>
        <v>0</v>
      </c>
      <c r="I79" s="59"/>
    </row>
    <row r="80" spans="2:9" ht="12.75" customHeight="1" x14ac:dyDescent="0.15">
      <c r="B80" s="36"/>
      <c r="C80" s="12"/>
      <c r="D80" s="12"/>
      <c r="E80" s="2"/>
      <c r="F80" s="98"/>
      <c r="G80" s="50"/>
      <c r="H80" s="38"/>
      <c r="I80" s="58"/>
    </row>
    <row r="81" spans="2:9" ht="12.75" customHeight="1" x14ac:dyDescent="0.15">
      <c r="B81" s="70"/>
      <c r="C81" s="16" t="s">
        <v>14</v>
      </c>
      <c r="D81" s="14"/>
      <c r="E81" s="16"/>
      <c r="F81" s="100"/>
      <c r="G81" s="42"/>
      <c r="H81" s="53">
        <f>SUM(H78:H80)</f>
        <v>0</v>
      </c>
      <c r="I81" s="59"/>
    </row>
    <row r="82" spans="2:9" ht="12.75" customHeight="1" x14ac:dyDescent="0.15">
      <c r="B82" s="82"/>
      <c r="C82" s="96"/>
      <c r="D82" s="63"/>
      <c r="E82" s="17"/>
      <c r="F82" s="63"/>
      <c r="G82" s="45"/>
      <c r="H82" s="43"/>
      <c r="I82" s="47"/>
    </row>
    <row r="83" spans="2:9" ht="12.75" customHeight="1" x14ac:dyDescent="0.15">
      <c r="B83" s="70"/>
      <c r="C83" s="14"/>
      <c r="D83" s="14"/>
      <c r="E83" s="16"/>
      <c r="F83" s="48"/>
      <c r="G83" s="45"/>
      <c r="H83" s="45"/>
      <c r="I83" s="47"/>
    </row>
    <row r="84" spans="2:9" ht="12.75" customHeight="1" x14ac:dyDescent="0.15">
      <c r="B84" s="36"/>
      <c r="C84" s="12"/>
      <c r="D84" s="12"/>
      <c r="E84" s="2"/>
      <c r="F84" s="49"/>
      <c r="G84" s="50"/>
      <c r="H84" s="38"/>
      <c r="I84" s="97"/>
    </row>
    <row r="85" spans="2:9" ht="12.75" customHeight="1" x14ac:dyDescent="0.15">
      <c r="B85" s="70"/>
      <c r="C85" s="25"/>
      <c r="D85" s="14"/>
      <c r="E85" s="16"/>
      <c r="F85" s="109"/>
      <c r="G85" s="42"/>
      <c r="H85" s="53"/>
      <c r="I85" s="44"/>
    </row>
    <row r="86" spans="2:9" ht="12.75" customHeight="1" x14ac:dyDescent="0.15">
      <c r="B86" s="36"/>
      <c r="C86" s="26"/>
      <c r="D86" s="13"/>
      <c r="E86" s="2"/>
      <c r="F86" s="49"/>
      <c r="G86" s="45"/>
      <c r="H86" s="46"/>
      <c r="I86" s="47"/>
    </row>
    <row r="87" spans="2:9" ht="12.75" customHeight="1" x14ac:dyDescent="0.15">
      <c r="B87" s="70"/>
      <c r="C87" s="16"/>
      <c r="D87" s="14"/>
      <c r="E87" s="16"/>
      <c r="F87" s="100"/>
      <c r="G87" s="42"/>
      <c r="H87" s="53"/>
      <c r="I87" s="47"/>
    </row>
    <row r="88" spans="2:9" ht="12.75" customHeight="1" x14ac:dyDescent="0.15">
      <c r="B88" s="36"/>
      <c r="C88" s="12"/>
      <c r="D88" s="12"/>
      <c r="E88" s="2"/>
      <c r="F88" s="49"/>
      <c r="G88" s="50"/>
      <c r="H88" s="38"/>
      <c r="I88" s="97"/>
    </row>
    <row r="89" spans="2:9" ht="12.75" customHeight="1" x14ac:dyDescent="0.15">
      <c r="B89" s="70"/>
      <c r="C89" s="14"/>
      <c r="D89" s="14"/>
      <c r="E89" s="16"/>
      <c r="F89" s="109"/>
      <c r="G89" s="42"/>
      <c r="H89" s="53"/>
      <c r="I89" s="44"/>
    </row>
    <row r="90" spans="2:9" ht="12.75" customHeight="1" x14ac:dyDescent="0.15">
      <c r="B90" s="36"/>
      <c r="C90" s="12"/>
      <c r="D90" s="12"/>
      <c r="E90" s="2"/>
      <c r="F90" s="98"/>
      <c r="G90" s="50"/>
      <c r="H90" s="38"/>
      <c r="I90" s="58"/>
    </row>
    <row r="91" spans="2:9" ht="12.75" customHeight="1" x14ac:dyDescent="0.15">
      <c r="B91" s="70"/>
      <c r="C91" s="16"/>
      <c r="D91" s="14"/>
      <c r="E91" s="16"/>
      <c r="F91" s="100"/>
      <c r="G91" s="42"/>
      <c r="H91" s="53"/>
      <c r="I91" s="59"/>
    </row>
    <row r="92" spans="2:9" ht="12.75" customHeight="1" x14ac:dyDescent="0.15">
      <c r="B92" s="36"/>
      <c r="C92" s="13"/>
      <c r="D92" s="13"/>
      <c r="E92" s="15"/>
      <c r="F92" s="99"/>
      <c r="G92" s="50"/>
      <c r="H92" s="38"/>
      <c r="I92" s="58"/>
    </row>
    <row r="93" spans="2:9" ht="12.75" customHeight="1" x14ac:dyDescent="0.15">
      <c r="B93" s="70"/>
      <c r="C93" s="14"/>
      <c r="D93" s="14"/>
      <c r="E93" s="16"/>
      <c r="F93" s="100"/>
      <c r="G93" s="42"/>
      <c r="H93" s="53"/>
      <c r="I93" s="59"/>
    </row>
    <row r="94" spans="2:9" ht="12.75" customHeight="1" x14ac:dyDescent="0.15">
      <c r="B94" s="82"/>
      <c r="C94" s="63"/>
      <c r="D94" s="63"/>
      <c r="E94" s="113"/>
      <c r="F94" s="64"/>
      <c r="G94" s="45"/>
      <c r="H94" s="56"/>
      <c r="I94" s="60"/>
    </row>
    <row r="95" spans="2:9" ht="12.75" customHeight="1" x14ac:dyDescent="0.15">
      <c r="B95" s="70"/>
      <c r="C95" s="25"/>
      <c r="D95" s="14"/>
      <c r="E95" s="16"/>
      <c r="F95" s="109"/>
      <c r="G95" s="42"/>
      <c r="H95" s="43"/>
      <c r="I95" s="59"/>
    </row>
    <row r="96" spans="2:9" ht="12.75" customHeight="1" x14ac:dyDescent="0.15">
      <c r="B96" s="36"/>
      <c r="C96" s="12"/>
      <c r="D96" s="12"/>
      <c r="E96" s="2"/>
      <c r="F96" s="98"/>
      <c r="G96" s="50"/>
      <c r="H96" s="38"/>
      <c r="I96" s="58"/>
    </row>
    <row r="97" spans="2:9" ht="12.75" customHeight="1" x14ac:dyDescent="0.15">
      <c r="B97" s="70"/>
      <c r="C97" s="16"/>
      <c r="D97" s="14"/>
      <c r="E97" s="16"/>
      <c r="F97" s="100"/>
      <c r="G97" s="42"/>
      <c r="H97" s="53"/>
      <c r="I97" s="59"/>
    </row>
    <row r="98" spans="2:9" ht="12.75" customHeight="1" x14ac:dyDescent="0.15">
      <c r="B98" s="36"/>
      <c r="C98" s="13"/>
      <c r="D98" s="13"/>
      <c r="E98" s="15"/>
      <c r="F98" s="99"/>
      <c r="G98" s="50"/>
      <c r="H98" s="38"/>
      <c r="I98" s="58"/>
    </row>
    <row r="99" spans="2:9" ht="12.75" customHeight="1" x14ac:dyDescent="0.15">
      <c r="B99" s="70"/>
      <c r="C99" s="14"/>
      <c r="D99" s="14"/>
      <c r="E99" s="16"/>
      <c r="F99" s="100"/>
      <c r="G99" s="42"/>
      <c r="H99" s="53"/>
      <c r="I99" s="59"/>
    </row>
    <row r="100" spans="2:9" ht="12.75" customHeight="1" x14ac:dyDescent="0.15">
      <c r="B100" s="82"/>
      <c r="C100" s="63"/>
      <c r="D100" s="63"/>
      <c r="E100" s="2"/>
      <c r="F100" s="49"/>
      <c r="G100" s="45"/>
      <c r="H100" s="56"/>
      <c r="I100" s="60"/>
    </row>
    <row r="101" spans="2:9" ht="12.75" customHeight="1" x14ac:dyDescent="0.15">
      <c r="B101" s="70"/>
      <c r="C101" s="25"/>
      <c r="D101" s="14"/>
      <c r="E101" s="16"/>
      <c r="F101" s="109"/>
      <c r="G101" s="42"/>
      <c r="H101" s="43"/>
      <c r="I101" s="59"/>
    </row>
    <row r="102" spans="2:9" ht="12.75" customHeight="1" x14ac:dyDescent="0.15">
      <c r="B102" s="36"/>
      <c r="C102" s="12"/>
      <c r="D102" s="12"/>
      <c r="E102" s="2"/>
      <c r="F102" s="98"/>
      <c r="G102" s="50"/>
      <c r="H102" s="38"/>
      <c r="I102" s="58"/>
    </row>
    <row r="103" spans="2:9" ht="12.75" customHeight="1" x14ac:dyDescent="0.15">
      <c r="B103" s="70"/>
      <c r="C103" s="16"/>
      <c r="D103" s="14"/>
      <c r="E103" s="16"/>
      <c r="F103" s="100"/>
      <c r="G103" s="42"/>
      <c r="H103" s="53"/>
      <c r="I103" s="59"/>
    </row>
    <row r="104" spans="2:9" ht="12.75" customHeight="1" x14ac:dyDescent="0.15">
      <c r="B104" s="36"/>
      <c r="C104" s="13"/>
      <c r="D104" s="13"/>
      <c r="E104" s="15"/>
      <c r="F104" s="99"/>
      <c r="G104" s="50"/>
      <c r="H104" s="38"/>
      <c r="I104" s="58"/>
    </row>
    <row r="105" spans="2:9" ht="12.75" customHeight="1" x14ac:dyDescent="0.15">
      <c r="B105" s="70"/>
      <c r="C105" s="14"/>
      <c r="D105" s="14"/>
      <c r="E105" s="16"/>
      <c r="F105" s="100"/>
      <c r="G105" s="42"/>
      <c r="H105" s="53"/>
      <c r="I105" s="59"/>
    </row>
    <row r="106" spans="2:9" ht="12.75" customHeight="1" x14ac:dyDescent="0.15">
      <c r="B106" s="82"/>
      <c r="C106" s="13"/>
      <c r="D106" s="63"/>
      <c r="E106" s="2"/>
      <c r="F106" s="49"/>
      <c r="G106" s="45"/>
      <c r="H106" s="56"/>
      <c r="I106" s="60"/>
    </row>
    <row r="107" spans="2:9" ht="12.75" customHeight="1" x14ac:dyDescent="0.15">
      <c r="B107" s="70"/>
      <c r="C107" s="25"/>
      <c r="D107" s="14"/>
      <c r="E107" s="16"/>
      <c r="F107" s="109"/>
      <c r="G107" s="42"/>
      <c r="H107" s="43"/>
      <c r="I107" s="59"/>
    </row>
    <row r="108" spans="2:9" ht="12.75" customHeight="1" x14ac:dyDescent="0.15">
      <c r="B108" s="36"/>
      <c r="C108" s="12"/>
      <c r="D108" s="12"/>
      <c r="E108" s="2"/>
      <c r="F108" s="98"/>
      <c r="G108" s="50"/>
      <c r="H108" s="38"/>
      <c r="I108" s="58"/>
    </row>
    <row r="109" spans="2:9" ht="12.75" customHeight="1" x14ac:dyDescent="0.15">
      <c r="B109" s="70"/>
      <c r="C109" s="16"/>
      <c r="D109" s="14"/>
      <c r="E109" s="16"/>
      <c r="F109" s="100"/>
      <c r="G109" s="42"/>
      <c r="H109" s="53"/>
      <c r="I109" s="59"/>
    </row>
    <row r="110" spans="2:9" ht="12.75" customHeight="1" x14ac:dyDescent="0.15">
      <c r="B110" s="36"/>
      <c r="C110" s="12"/>
      <c r="D110" s="12"/>
      <c r="E110" s="2"/>
      <c r="F110" s="98"/>
      <c r="G110" s="50"/>
      <c r="H110" s="38"/>
      <c r="I110" s="58"/>
    </row>
    <row r="111" spans="2:9" ht="12.75" customHeight="1" x14ac:dyDescent="0.15">
      <c r="B111" s="70"/>
      <c r="C111" s="14"/>
      <c r="D111" s="14"/>
      <c r="E111" s="16"/>
      <c r="F111" s="100"/>
      <c r="G111" s="42"/>
      <c r="H111" s="53"/>
      <c r="I111" s="59"/>
    </row>
  </sheetData>
  <mergeCells count="1">
    <mergeCell ref="B2:I2"/>
  </mergeCells>
  <phoneticPr fontId="2"/>
  <pageMargins left="0.59055118110236227" right="0.59055118110236227" top="0.86614173228346458" bottom="0.78740157480314965" header="0.39370078740157483" footer="0.39370078740157483"/>
  <pageSetup paperSize="9" firstPageNumber="3" orientation="landscape" useFirstPageNumber="1" r:id="rId1"/>
  <headerFooter alignWithMargins="0">
    <oddFooter>&amp;R&amp;"ＭＳ 明朝,標準"内訳明細書-&amp;P 　</oddFooter>
  </headerFooter>
  <rowBreaks count="2" manualBreakCount="2">
    <brk id="39" max="9" man="1"/>
    <brk id="7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43F4-5D79-4F2A-884E-86F9653577DE}">
  <sheetPr codeName="Sheet4">
    <tabColor rgb="FF0000FF"/>
  </sheetPr>
  <dimension ref="A1:K408"/>
  <sheetViews>
    <sheetView view="pageBreakPreview" zoomScaleNormal="100" zoomScaleSheetLayoutView="100" workbookViewId="0">
      <pane ySplit="3" topLeftCell="A276" activePane="bottomLeft" state="frozen"/>
      <selection activeCell="G33" sqref="G33"/>
      <selection pane="bottomLeft" activeCell="D295" sqref="D295"/>
    </sheetView>
  </sheetViews>
  <sheetFormatPr defaultRowHeight="23.1" customHeight="1" x14ac:dyDescent="0.15"/>
  <cols>
    <col min="1" max="1" width="1.875" style="1" customWidth="1"/>
    <col min="2" max="2" width="5.625" style="34" customWidth="1"/>
    <col min="3" max="3" width="33.125" style="1" customWidth="1"/>
    <col min="4" max="4" width="31.25" style="1" customWidth="1"/>
    <col min="5" max="5" width="7.5" style="3" customWidth="1"/>
    <col min="6" max="6" width="12.5" style="125" customWidth="1"/>
    <col min="7" max="7" width="13.75" style="24" customWidth="1"/>
    <col min="8" max="8" width="15.625" style="1" customWidth="1"/>
    <col min="9" max="9" width="12.5" style="1" customWidth="1"/>
    <col min="10" max="10" width="1.875" style="1" customWidth="1"/>
    <col min="11" max="16384" width="9" style="1"/>
  </cols>
  <sheetData>
    <row r="1" spans="1:9" ht="11.25" customHeight="1" x14ac:dyDescent="0.15"/>
    <row r="2" spans="1:9" ht="26.25" customHeight="1" x14ac:dyDescent="0.15">
      <c r="A2" s="35"/>
      <c r="B2" s="179" t="s">
        <v>0</v>
      </c>
      <c r="C2" s="180"/>
      <c r="D2" s="180"/>
      <c r="E2" s="180"/>
      <c r="F2" s="180"/>
      <c r="G2" s="180"/>
      <c r="H2" s="180"/>
      <c r="I2" s="180"/>
    </row>
    <row r="3" spans="1:9" ht="25.5" customHeight="1" x14ac:dyDescent="0.15">
      <c r="B3" s="36" t="s">
        <v>8</v>
      </c>
      <c r="C3" s="2" t="s">
        <v>1</v>
      </c>
      <c r="D3" s="2" t="s">
        <v>2</v>
      </c>
      <c r="E3" s="2" t="s">
        <v>3</v>
      </c>
      <c r="F3" s="126" t="s">
        <v>4</v>
      </c>
      <c r="G3" s="2" t="s">
        <v>5</v>
      </c>
      <c r="H3" s="2" t="s">
        <v>6</v>
      </c>
      <c r="I3" s="2" t="s">
        <v>7</v>
      </c>
    </row>
    <row r="4" spans="1:9" ht="12.75" customHeight="1" x14ac:dyDescent="0.15">
      <c r="B4" s="36"/>
      <c r="C4" s="11"/>
      <c r="D4" s="2"/>
      <c r="E4" s="2"/>
      <c r="F4" s="127"/>
      <c r="G4" s="22"/>
      <c r="H4" s="38"/>
      <c r="I4" s="101"/>
    </row>
    <row r="5" spans="1:9" ht="12.75" customHeight="1" x14ac:dyDescent="0.15">
      <c r="B5" s="70" t="str">
        <f>'科目別内訳(機械)'!$B$41</f>
        <v>Ⅰ</v>
      </c>
      <c r="C5" s="25" t="str">
        <f>'科目別内訳(機械)'!$C$41</f>
        <v>機械設備工事</v>
      </c>
      <c r="D5" s="63"/>
      <c r="E5" s="16"/>
      <c r="F5" s="128"/>
      <c r="G5" s="27"/>
      <c r="H5" s="43"/>
      <c r="I5" s="61"/>
    </row>
    <row r="6" spans="1:9" ht="12.75" customHeight="1" x14ac:dyDescent="0.15">
      <c r="B6" s="36"/>
      <c r="C6" s="12"/>
      <c r="D6" s="12"/>
      <c r="E6" s="2"/>
      <c r="F6" s="127"/>
      <c r="G6" s="22"/>
      <c r="H6" s="38"/>
      <c r="I6" s="58"/>
    </row>
    <row r="7" spans="1:9" ht="12.75" customHeight="1" x14ac:dyDescent="0.15">
      <c r="B7" s="70">
        <f>'科目別内訳(機械)'!$B$43</f>
        <v>1</v>
      </c>
      <c r="C7" s="25" t="str">
        <f>'科目別内訳(機械)'!$C$43</f>
        <v>熱源設備工事</v>
      </c>
      <c r="D7" s="14"/>
      <c r="E7" s="16"/>
      <c r="F7" s="129"/>
      <c r="G7" s="23"/>
      <c r="H7" s="43"/>
      <c r="I7" s="102"/>
    </row>
    <row r="8" spans="1:9" ht="12.75" customHeight="1" x14ac:dyDescent="0.15">
      <c r="B8" s="36"/>
      <c r="C8" s="26"/>
      <c r="D8" s="13"/>
      <c r="E8" s="15"/>
      <c r="F8" s="128"/>
      <c r="G8" s="27"/>
      <c r="H8" s="46"/>
      <c r="I8" s="103"/>
    </row>
    <row r="9" spans="1:9" ht="12.75" customHeight="1" x14ac:dyDescent="0.15">
      <c r="B9" s="70">
        <f>'科目別内訳(機械)'!$B$45</f>
        <v>-1</v>
      </c>
      <c r="C9" s="25" t="str">
        <f>'科目別内訳(機械)'!$C$45</f>
        <v>吸収式冷温水発生器</v>
      </c>
      <c r="D9" s="14"/>
      <c r="E9" s="16"/>
      <c r="F9" s="128"/>
      <c r="G9" s="27"/>
      <c r="H9" s="45"/>
      <c r="I9" s="103"/>
    </row>
    <row r="10" spans="1:9" ht="12.75" customHeight="1" x14ac:dyDescent="0.15">
      <c r="B10" s="36"/>
      <c r="C10" s="12" t="s">
        <v>148</v>
      </c>
      <c r="D10" s="12"/>
      <c r="E10" s="2"/>
      <c r="F10" s="127"/>
      <c r="G10" s="22"/>
      <c r="H10" s="38"/>
      <c r="I10" s="104"/>
    </row>
    <row r="11" spans="1:9" ht="12.75" customHeight="1" x14ac:dyDescent="0.15">
      <c r="B11" s="70"/>
      <c r="C11" s="174" t="s">
        <v>149</v>
      </c>
      <c r="D11" s="14" t="s">
        <v>150</v>
      </c>
      <c r="E11" s="16" t="s">
        <v>15</v>
      </c>
      <c r="F11" s="129">
        <v>1</v>
      </c>
      <c r="G11" s="23">
        <v>0</v>
      </c>
      <c r="H11" s="53">
        <f>F11*G11</f>
        <v>0</v>
      </c>
      <c r="I11" s="105"/>
    </row>
    <row r="12" spans="1:9" ht="12.75" customHeight="1" x14ac:dyDescent="0.15">
      <c r="B12" s="36"/>
      <c r="C12" s="12"/>
      <c r="D12" s="12"/>
      <c r="E12" s="2"/>
      <c r="F12" s="127"/>
      <c r="G12" s="22"/>
      <c r="H12" s="38"/>
      <c r="I12" s="104"/>
    </row>
    <row r="13" spans="1:9" ht="12.75" customHeight="1" x14ac:dyDescent="0.15">
      <c r="B13" s="70"/>
      <c r="C13" s="14" t="s">
        <v>104</v>
      </c>
      <c r="D13" s="14" t="s">
        <v>105</v>
      </c>
      <c r="E13" s="16" t="s">
        <v>13</v>
      </c>
      <c r="F13" s="129">
        <v>1</v>
      </c>
      <c r="G13" s="23">
        <v>0</v>
      </c>
      <c r="H13" s="53">
        <f t="shared" ref="H13" si="0">F13*G13</f>
        <v>0</v>
      </c>
      <c r="I13" s="105"/>
    </row>
    <row r="14" spans="1:9" ht="12.75" customHeight="1" x14ac:dyDescent="0.15">
      <c r="B14" s="36"/>
      <c r="C14" s="12"/>
      <c r="D14" s="12"/>
      <c r="E14" s="2"/>
      <c r="F14" s="127"/>
      <c r="G14" s="22"/>
      <c r="H14" s="38"/>
      <c r="I14" s="104"/>
    </row>
    <row r="15" spans="1:9" ht="12.75" customHeight="1" x14ac:dyDescent="0.15">
      <c r="B15" s="70"/>
      <c r="C15" s="14" t="s">
        <v>17</v>
      </c>
      <c r="D15" s="14"/>
      <c r="E15" s="16" t="s">
        <v>13</v>
      </c>
      <c r="F15" s="129">
        <v>1</v>
      </c>
      <c r="G15" s="23">
        <v>0</v>
      </c>
      <c r="H15" s="53">
        <f t="shared" ref="H15" si="1">F15*G15</f>
        <v>0</v>
      </c>
      <c r="I15" s="105" t="s">
        <v>316</v>
      </c>
    </row>
    <row r="16" spans="1:9" ht="12.75" customHeight="1" x14ac:dyDescent="0.15">
      <c r="B16" s="36"/>
      <c r="C16" s="12"/>
      <c r="D16" s="12"/>
      <c r="E16" s="2"/>
      <c r="F16" s="127"/>
      <c r="G16" s="22"/>
      <c r="H16" s="38"/>
      <c r="I16" s="104"/>
    </row>
    <row r="17" spans="2:9" ht="12.75" customHeight="1" x14ac:dyDescent="0.15">
      <c r="B17" s="70"/>
      <c r="C17" s="14" t="s">
        <v>106</v>
      </c>
      <c r="D17" s="14"/>
      <c r="E17" s="16" t="s">
        <v>13</v>
      </c>
      <c r="F17" s="129">
        <v>1</v>
      </c>
      <c r="G17" s="23">
        <v>0</v>
      </c>
      <c r="H17" s="53">
        <f t="shared" ref="H17" si="2">F17*G17</f>
        <v>0</v>
      </c>
      <c r="I17" s="105" t="s">
        <v>317</v>
      </c>
    </row>
    <row r="18" spans="2:9" ht="12.75" customHeight="1" x14ac:dyDescent="0.15">
      <c r="B18" s="36"/>
      <c r="C18" s="12"/>
      <c r="D18" s="12"/>
      <c r="E18" s="2"/>
      <c r="F18" s="127"/>
      <c r="G18" s="22"/>
      <c r="H18" s="38"/>
      <c r="I18" s="104"/>
    </row>
    <row r="19" spans="2:9" ht="12.75" customHeight="1" x14ac:dyDescent="0.15">
      <c r="B19" s="70"/>
      <c r="C19" s="14" t="s">
        <v>22</v>
      </c>
      <c r="D19" s="14"/>
      <c r="E19" s="16" t="s">
        <v>13</v>
      </c>
      <c r="F19" s="129">
        <v>1</v>
      </c>
      <c r="G19" s="23">
        <v>0</v>
      </c>
      <c r="H19" s="53">
        <f t="shared" ref="H19" si="3">F19*G19</f>
        <v>0</v>
      </c>
      <c r="I19" s="105" t="s">
        <v>318</v>
      </c>
    </row>
    <row r="20" spans="2:9" ht="12.75" customHeight="1" x14ac:dyDescent="0.15">
      <c r="B20" s="36"/>
      <c r="C20" s="12"/>
      <c r="D20" s="12"/>
      <c r="E20" s="2"/>
      <c r="F20" s="127"/>
      <c r="G20" s="22"/>
      <c r="H20" s="38"/>
      <c r="I20" s="58"/>
    </row>
    <row r="21" spans="2:9" ht="12.75" customHeight="1" x14ac:dyDescent="0.15">
      <c r="B21" s="70"/>
      <c r="C21" s="14" t="s">
        <v>67</v>
      </c>
      <c r="D21" s="14"/>
      <c r="E21" s="16" t="s">
        <v>21</v>
      </c>
      <c r="F21" s="129">
        <v>1</v>
      </c>
      <c r="G21" s="23">
        <v>0</v>
      </c>
      <c r="H21" s="53">
        <f t="shared" ref="H21" si="4">F21*G21</f>
        <v>0</v>
      </c>
      <c r="I21" s="105" t="s">
        <v>319</v>
      </c>
    </row>
    <row r="22" spans="2:9" ht="12.75" customHeight="1" x14ac:dyDescent="0.15">
      <c r="B22" s="36"/>
      <c r="C22" s="12"/>
      <c r="D22" s="12"/>
      <c r="E22" s="2"/>
      <c r="F22" s="127"/>
      <c r="G22" s="22"/>
      <c r="H22" s="38"/>
      <c r="I22" s="58"/>
    </row>
    <row r="23" spans="2:9" ht="12.75" customHeight="1" x14ac:dyDescent="0.15">
      <c r="B23" s="70"/>
      <c r="C23" s="14" t="s">
        <v>275</v>
      </c>
      <c r="D23" s="14" t="s">
        <v>276</v>
      </c>
      <c r="E23" s="16" t="s">
        <v>21</v>
      </c>
      <c r="F23" s="129">
        <v>2</v>
      </c>
      <c r="G23" s="23">
        <v>0</v>
      </c>
      <c r="H23" s="53">
        <f t="shared" ref="H23" si="5">F23*G23</f>
        <v>0</v>
      </c>
      <c r="I23" s="105" t="s">
        <v>319</v>
      </c>
    </row>
    <row r="24" spans="2:9" ht="12.75" customHeight="1" x14ac:dyDescent="0.15">
      <c r="B24" s="36"/>
      <c r="C24" s="12"/>
      <c r="D24" s="12"/>
      <c r="E24" s="2"/>
      <c r="F24" s="127"/>
      <c r="G24" s="22"/>
      <c r="H24" s="38"/>
      <c r="I24" s="104"/>
    </row>
    <row r="25" spans="2:9" ht="12.75" customHeight="1" x14ac:dyDescent="0.15">
      <c r="B25" s="70"/>
      <c r="C25" s="14"/>
      <c r="D25" s="14"/>
      <c r="E25" s="16"/>
      <c r="F25" s="129"/>
      <c r="G25" s="23"/>
      <c r="H25" s="53"/>
      <c r="I25" s="105"/>
    </row>
    <row r="26" spans="2:9" ht="12.75" customHeight="1" x14ac:dyDescent="0.15">
      <c r="B26" s="36"/>
      <c r="C26" s="12"/>
      <c r="D26" s="12"/>
      <c r="E26" s="2"/>
      <c r="F26" s="127"/>
      <c r="G26" s="22"/>
      <c r="H26" s="38"/>
      <c r="I26" s="104"/>
    </row>
    <row r="27" spans="2:9" ht="12.75" customHeight="1" x14ac:dyDescent="0.15">
      <c r="B27" s="70"/>
      <c r="C27" s="14"/>
      <c r="D27" s="14"/>
      <c r="E27" s="16"/>
      <c r="F27" s="129"/>
      <c r="G27" s="23"/>
      <c r="H27" s="53"/>
      <c r="I27" s="105"/>
    </row>
    <row r="28" spans="2:9" ht="12.75" customHeight="1" x14ac:dyDescent="0.15">
      <c r="B28" s="36"/>
      <c r="C28" s="12"/>
      <c r="D28" s="12"/>
      <c r="E28" s="2"/>
      <c r="F28" s="127"/>
      <c r="G28" s="22"/>
      <c r="H28" s="38"/>
      <c r="I28" s="60"/>
    </row>
    <row r="29" spans="2:9" ht="12.75" customHeight="1" x14ac:dyDescent="0.15">
      <c r="B29" s="70"/>
      <c r="C29" s="14"/>
      <c r="D29" s="14"/>
      <c r="E29" s="16"/>
      <c r="F29" s="129"/>
      <c r="G29" s="23"/>
      <c r="H29" s="53"/>
      <c r="I29" s="105"/>
    </row>
    <row r="30" spans="2:9" ht="12.75" customHeight="1" x14ac:dyDescent="0.15">
      <c r="B30" s="36"/>
      <c r="C30" s="12"/>
      <c r="D30" s="12"/>
      <c r="E30" s="2"/>
      <c r="F30" s="127"/>
      <c r="G30" s="22"/>
      <c r="H30" s="38"/>
      <c r="I30" s="104"/>
    </row>
    <row r="31" spans="2:9" ht="12.75" customHeight="1" x14ac:dyDescent="0.15">
      <c r="B31" s="70"/>
      <c r="C31" s="14"/>
      <c r="D31" s="14"/>
      <c r="E31" s="16"/>
      <c r="F31" s="129"/>
      <c r="G31" s="23"/>
      <c r="H31" s="53"/>
      <c r="I31" s="105"/>
    </row>
    <row r="32" spans="2:9" ht="12.75" customHeight="1" x14ac:dyDescent="0.15">
      <c r="B32" s="36"/>
      <c r="C32" s="12"/>
      <c r="D32" s="12"/>
      <c r="E32" s="2"/>
      <c r="F32" s="127"/>
      <c r="G32" s="22"/>
      <c r="H32" s="38"/>
      <c r="I32" s="104"/>
    </row>
    <row r="33" spans="2:9" ht="12.75" customHeight="1" x14ac:dyDescent="0.15">
      <c r="B33" s="70"/>
      <c r="C33" s="14"/>
      <c r="D33" s="14"/>
      <c r="E33" s="16"/>
      <c r="F33" s="129"/>
      <c r="G33" s="23"/>
      <c r="H33" s="53"/>
      <c r="I33" s="105"/>
    </row>
    <row r="34" spans="2:9" ht="12.75" customHeight="1" x14ac:dyDescent="0.15">
      <c r="B34" s="36"/>
      <c r="C34" s="12"/>
      <c r="D34" s="12"/>
      <c r="E34" s="2"/>
      <c r="F34" s="127"/>
      <c r="G34" s="22"/>
      <c r="H34" s="38"/>
      <c r="I34" s="60"/>
    </row>
    <row r="35" spans="2:9" ht="12.75" customHeight="1" x14ac:dyDescent="0.15">
      <c r="B35" s="70"/>
      <c r="C35" s="14"/>
      <c r="D35" s="14"/>
      <c r="E35" s="16"/>
      <c r="F35" s="129"/>
      <c r="G35" s="23"/>
      <c r="H35" s="53"/>
      <c r="I35" s="61"/>
    </row>
    <row r="36" spans="2:9" ht="12.75" customHeight="1" x14ac:dyDescent="0.15">
      <c r="B36" s="36"/>
      <c r="C36" s="12"/>
      <c r="D36" s="12"/>
      <c r="E36" s="2"/>
      <c r="F36" s="127"/>
      <c r="G36" s="22"/>
      <c r="H36" s="38"/>
      <c r="I36" s="58"/>
    </row>
    <row r="37" spans="2:9" ht="12.75" customHeight="1" x14ac:dyDescent="0.15">
      <c r="B37" s="70"/>
      <c r="C37" s="16" t="s">
        <v>18</v>
      </c>
      <c r="D37" s="14"/>
      <c r="E37" s="16"/>
      <c r="F37" s="129"/>
      <c r="G37" s="23"/>
      <c r="H37" s="53">
        <f>SUM(H8:H36)</f>
        <v>0</v>
      </c>
      <c r="I37" s="59"/>
    </row>
    <row r="38" spans="2:9" ht="12.75" customHeight="1" x14ac:dyDescent="0.15">
      <c r="B38" s="36"/>
      <c r="C38" s="12"/>
      <c r="D38" s="12"/>
      <c r="E38" s="2"/>
      <c r="F38" s="127"/>
      <c r="G38" s="22"/>
      <c r="H38" s="38"/>
      <c r="I38" s="58"/>
    </row>
    <row r="39" spans="2:9" ht="12.75" customHeight="1" x14ac:dyDescent="0.15">
      <c r="B39" s="70"/>
      <c r="C39" s="14"/>
      <c r="D39" s="14"/>
      <c r="E39" s="16"/>
      <c r="F39" s="129"/>
      <c r="G39" s="23"/>
      <c r="H39" s="53"/>
      <c r="I39" s="59"/>
    </row>
    <row r="40" spans="2:9" ht="12.75" customHeight="1" x14ac:dyDescent="0.15">
      <c r="B40" s="36"/>
      <c r="C40" s="11"/>
      <c r="D40" s="2"/>
      <c r="E40" s="2"/>
      <c r="F40" s="127"/>
      <c r="G40" s="22"/>
      <c r="H40" s="38"/>
      <c r="I40" s="101"/>
    </row>
    <row r="41" spans="2:9" ht="12.75" customHeight="1" x14ac:dyDescent="0.15">
      <c r="B41" s="70">
        <f>'科目別内訳(機械)'!$B$47</f>
        <v>-2</v>
      </c>
      <c r="C41" s="25" t="str">
        <f>'科目別内訳(機械)'!$C$47</f>
        <v>熱源ポンプ</v>
      </c>
      <c r="D41" s="14"/>
      <c r="E41" s="16"/>
      <c r="F41" s="129"/>
      <c r="G41" s="23"/>
      <c r="H41" s="43"/>
      <c r="I41" s="102"/>
    </row>
    <row r="42" spans="2:9" ht="12.75" customHeight="1" x14ac:dyDescent="0.15">
      <c r="B42" s="36"/>
      <c r="C42" s="12" t="s">
        <v>145</v>
      </c>
      <c r="D42" s="12"/>
      <c r="E42" s="15"/>
      <c r="F42" s="127"/>
      <c r="G42" s="22"/>
      <c r="H42" s="38"/>
      <c r="I42" s="104"/>
    </row>
    <row r="43" spans="2:9" ht="12.75" customHeight="1" x14ac:dyDescent="0.15">
      <c r="B43" s="70"/>
      <c r="C43" s="14" t="s">
        <v>142</v>
      </c>
      <c r="D43" s="14"/>
      <c r="E43" s="16" t="s">
        <v>15</v>
      </c>
      <c r="F43" s="129">
        <v>1</v>
      </c>
      <c r="G43" s="23">
        <v>0</v>
      </c>
      <c r="H43" s="53">
        <f t="shared" ref="H43:H55" si="6">F43*G43</f>
        <v>0</v>
      </c>
      <c r="I43" s="105"/>
    </row>
    <row r="44" spans="2:9" ht="12.75" customHeight="1" x14ac:dyDescent="0.15">
      <c r="B44" s="36"/>
      <c r="C44" s="12" t="s">
        <v>192</v>
      </c>
      <c r="D44" s="12"/>
      <c r="E44" s="15"/>
      <c r="F44" s="127"/>
      <c r="G44" s="22"/>
      <c r="H44" s="38"/>
      <c r="I44" s="104"/>
    </row>
    <row r="45" spans="2:9" ht="12.75" customHeight="1" x14ac:dyDescent="0.15">
      <c r="B45" s="70"/>
      <c r="C45" s="14" t="s">
        <v>142</v>
      </c>
      <c r="D45" s="14"/>
      <c r="E45" s="16" t="s">
        <v>143</v>
      </c>
      <c r="F45" s="129">
        <v>1</v>
      </c>
      <c r="G45" s="23">
        <v>0</v>
      </c>
      <c r="H45" s="53">
        <f t="shared" si="6"/>
        <v>0</v>
      </c>
      <c r="I45" s="105"/>
    </row>
    <row r="46" spans="2:9" ht="12.75" customHeight="1" x14ac:dyDescent="0.15">
      <c r="B46" s="36"/>
      <c r="C46" s="12" t="s">
        <v>146</v>
      </c>
      <c r="D46" s="12"/>
      <c r="E46" s="2"/>
      <c r="F46" s="127"/>
      <c r="G46" s="22"/>
      <c r="H46" s="38"/>
      <c r="I46" s="104"/>
    </row>
    <row r="47" spans="2:9" ht="12.75" customHeight="1" x14ac:dyDescent="0.15">
      <c r="B47" s="70"/>
      <c r="C47" s="14" t="s">
        <v>237</v>
      </c>
      <c r="D47" s="14"/>
      <c r="E47" s="16" t="s">
        <v>143</v>
      </c>
      <c r="F47" s="129">
        <v>3</v>
      </c>
      <c r="G47" s="23">
        <v>0</v>
      </c>
      <c r="H47" s="53">
        <f t="shared" si="6"/>
        <v>0</v>
      </c>
      <c r="I47" s="105"/>
    </row>
    <row r="48" spans="2:9" ht="12.75" customHeight="1" x14ac:dyDescent="0.15">
      <c r="B48" s="36"/>
      <c r="C48" s="12" t="s">
        <v>144</v>
      </c>
      <c r="D48" s="12"/>
      <c r="E48" s="2"/>
      <c r="F48" s="127"/>
      <c r="G48" s="22"/>
      <c r="H48" s="38"/>
      <c r="I48" s="104"/>
    </row>
    <row r="49" spans="2:9" ht="12.75" customHeight="1" x14ac:dyDescent="0.15">
      <c r="B49" s="70"/>
      <c r="C49" s="14" t="s">
        <v>238</v>
      </c>
      <c r="D49" s="14"/>
      <c r="E49" s="16" t="s">
        <v>143</v>
      </c>
      <c r="F49" s="129">
        <v>1</v>
      </c>
      <c r="G49" s="23">
        <v>0</v>
      </c>
      <c r="H49" s="53">
        <f t="shared" si="6"/>
        <v>0</v>
      </c>
      <c r="I49" s="105"/>
    </row>
    <row r="50" spans="2:9" ht="12.75" customHeight="1" x14ac:dyDescent="0.15">
      <c r="B50" s="36"/>
      <c r="C50" s="12"/>
      <c r="D50" s="12"/>
      <c r="E50" s="2"/>
      <c r="F50" s="127"/>
      <c r="G50" s="22"/>
      <c r="H50" s="38"/>
      <c r="I50" s="104"/>
    </row>
    <row r="51" spans="2:9" ht="12.75" customHeight="1" x14ac:dyDescent="0.15">
      <c r="B51" s="70"/>
      <c r="C51" s="14" t="s">
        <v>189</v>
      </c>
      <c r="D51" s="14"/>
      <c r="E51" s="16" t="s">
        <v>13</v>
      </c>
      <c r="F51" s="129">
        <v>1</v>
      </c>
      <c r="G51" s="23">
        <v>0</v>
      </c>
      <c r="H51" s="53">
        <f t="shared" si="6"/>
        <v>0</v>
      </c>
      <c r="I51" s="105"/>
    </row>
    <row r="52" spans="2:9" ht="12.75" customHeight="1" x14ac:dyDescent="0.15">
      <c r="B52" s="36"/>
      <c r="C52" s="12"/>
      <c r="D52" s="12"/>
      <c r="E52" s="2"/>
      <c r="F52" s="127"/>
      <c r="G52" s="22"/>
      <c r="H52" s="38"/>
      <c r="I52" s="104"/>
    </row>
    <row r="53" spans="2:9" ht="12.75" customHeight="1" x14ac:dyDescent="0.15">
      <c r="B53" s="70"/>
      <c r="C53" s="14" t="s">
        <v>190</v>
      </c>
      <c r="D53" s="14"/>
      <c r="E53" s="16" t="s">
        <v>13</v>
      </c>
      <c r="F53" s="129">
        <v>1</v>
      </c>
      <c r="G53" s="23">
        <v>0</v>
      </c>
      <c r="H53" s="53">
        <f t="shared" si="6"/>
        <v>0</v>
      </c>
      <c r="I53" s="105"/>
    </row>
    <row r="54" spans="2:9" ht="12.75" customHeight="1" x14ac:dyDescent="0.15">
      <c r="B54" s="36"/>
      <c r="C54" s="12"/>
      <c r="D54" s="12"/>
      <c r="E54" s="2"/>
      <c r="F54" s="127"/>
      <c r="G54" s="22"/>
      <c r="H54" s="38"/>
      <c r="I54" s="58"/>
    </row>
    <row r="55" spans="2:9" ht="12.75" customHeight="1" x14ac:dyDescent="0.15">
      <c r="B55" s="70"/>
      <c r="C55" s="14" t="s">
        <v>17</v>
      </c>
      <c r="D55" s="14"/>
      <c r="E55" s="16" t="s">
        <v>13</v>
      </c>
      <c r="F55" s="129">
        <v>1</v>
      </c>
      <c r="G55" s="23">
        <v>0</v>
      </c>
      <c r="H55" s="53">
        <f t="shared" si="6"/>
        <v>0</v>
      </c>
      <c r="I55" s="105" t="s">
        <v>320</v>
      </c>
    </row>
    <row r="56" spans="2:9" ht="12.75" customHeight="1" x14ac:dyDescent="0.15">
      <c r="B56" s="36"/>
      <c r="C56" s="12"/>
      <c r="D56" s="12"/>
      <c r="E56" s="2"/>
      <c r="F56" s="127"/>
      <c r="G56" s="22"/>
      <c r="H56" s="38"/>
      <c r="I56" s="104"/>
    </row>
    <row r="57" spans="2:9" ht="12.75" customHeight="1" x14ac:dyDescent="0.15">
      <c r="B57" s="70"/>
      <c r="C57" s="14"/>
      <c r="D57" s="14"/>
      <c r="E57" s="16"/>
      <c r="F57" s="129"/>
      <c r="G57" s="23"/>
      <c r="H57" s="53"/>
      <c r="I57" s="105"/>
    </row>
    <row r="58" spans="2:9" ht="12.75" customHeight="1" x14ac:dyDescent="0.15">
      <c r="B58" s="36"/>
      <c r="C58" s="12"/>
      <c r="D58" s="12"/>
      <c r="E58" s="2"/>
      <c r="F58" s="127"/>
      <c r="G58" s="22"/>
      <c r="H58" s="38"/>
      <c r="I58" s="104"/>
    </row>
    <row r="59" spans="2:9" ht="12.75" customHeight="1" x14ac:dyDescent="0.15">
      <c r="B59" s="70"/>
      <c r="C59" s="14"/>
      <c r="D59" s="14"/>
      <c r="E59" s="16"/>
      <c r="F59" s="129"/>
      <c r="G59" s="23"/>
      <c r="H59" s="53"/>
      <c r="I59" s="105"/>
    </row>
    <row r="60" spans="2:9" ht="12.75" customHeight="1" x14ac:dyDescent="0.15">
      <c r="B60" s="36"/>
      <c r="C60" s="12"/>
      <c r="D60" s="12"/>
      <c r="E60" s="2"/>
      <c r="F60" s="127"/>
      <c r="G60" s="22"/>
      <c r="H60" s="38"/>
      <c r="I60" s="104"/>
    </row>
    <row r="61" spans="2:9" ht="12.75" customHeight="1" x14ac:dyDescent="0.15">
      <c r="B61" s="70"/>
      <c r="C61" s="14"/>
      <c r="D61" s="14"/>
      <c r="E61" s="16"/>
      <c r="F61" s="129"/>
      <c r="G61" s="23"/>
      <c r="H61" s="53"/>
      <c r="I61" s="105"/>
    </row>
    <row r="62" spans="2:9" ht="12.75" customHeight="1" x14ac:dyDescent="0.15">
      <c r="B62" s="36"/>
      <c r="C62" s="12"/>
      <c r="D62" s="12"/>
      <c r="E62" s="2"/>
      <c r="F62" s="127"/>
      <c r="G62" s="22"/>
      <c r="H62" s="38"/>
      <c r="I62" s="104"/>
    </row>
    <row r="63" spans="2:9" ht="12.75" customHeight="1" x14ac:dyDescent="0.15">
      <c r="B63" s="70"/>
      <c r="C63" s="14"/>
      <c r="D63" s="14"/>
      <c r="E63" s="16"/>
      <c r="F63" s="129"/>
      <c r="G63" s="23"/>
      <c r="H63" s="53"/>
      <c r="I63" s="105"/>
    </row>
    <row r="64" spans="2:9" ht="12.75" customHeight="1" x14ac:dyDescent="0.15">
      <c r="B64" s="36"/>
      <c r="C64" s="12"/>
      <c r="D64" s="12"/>
      <c r="E64" s="2"/>
      <c r="F64" s="127"/>
      <c r="G64" s="22"/>
      <c r="H64" s="38"/>
      <c r="I64" s="104"/>
    </row>
    <row r="65" spans="2:9" ht="12.75" customHeight="1" x14ac:dyDescent="0.15">
      <c r="B65" s="70"/>
      <c r="C65" s="14"/>
      <c r="D65" s="14"/>
      <c r="E65" s="16"/>
      <c r="F65" s="129"/>
      <c r="G65" s="23"/>
      <c r="H65" s="53"/>
      <c r="I65" s="105"/>
    </row>
    <row r="66" spans="2:9" ht="12.75" customHeight="1" x14ac:dyDescent="0.15">
      <c r="B66" s="36"/>
      <c r="C66" s="12"/>
      <c r="D66" s="12"/>
      <c r="E66" s="2"/>
      <c r="F66" s="127"/>
      <c r="G66" s="22"/>
      <c r="H66" s="38"/>
      <c r="I66" s="104"/>
    </row>
    <row r="67" spans="2:9" ht="12.75" customHeight="1" x14ac:dyDescent="0.15">
      <c r="B67" s="70"/>
      <c r="C67" s="14"/>
      <c r="D67" s="14"/>
      <c r="E67" s="16"/>
      <c r="F67" s="129"/>
      <c r="G67" s="23"/>
      <c r="H67" s="53"/>
      <c r="I67" s="105"/>
    </row>
    <row r="68" spans="2:9" ht="12.75" customHeight="1" x14ac:dyDescent="0.15">
      <c r="B68" s="36"/>
      <c r="C68" s="12"/>
      <c r="D68" s="12"/>
      <c r="E68" s="2"/>
      <c r="F68" s="127"/>
      <c r="G68" s="22"/>
      <c r="H68" s="38"/>
      <c r="I68" s="104"/>
    </row>
    <row r="69" spans="2:9" ht="12.75" customHeight="1" x14ac:dyDescent="0.15">
      <c r="B69" s="70"/>
      <c r="C69" s="14"/>
      <c r="D69" s="14"/>
      <c r="E69" s="16"/>
      <c r="F69" s="129"/>
      <c r="G69" s="23"/>
      <c r="H69" s="53"/>
      <c r="I69" s="105"/>
    </row>
    <row r="70" spans="2:9" ht="12.75" customHeight="1" x14ac:dyDescent="0.15">
      <c r="B70" s="36"/>
      <c r="C70" s="12"/>
      <c r="D70" s="12"/>
      <c r="E70" s="2"/>
      <c r="F70" s="127"/>
      <c r="G70" s="22"/>
      <c r="H70" s="38"/>
      <c r="I70" s="101"/>
    </row>
    <row r="71" spans="2:9" ht="12.75" customHeight="1" x14ac:dyDescent="0.15">
      <c r="B71" s="70"/>
      <c r="C71" s="16" t="s">
        <v>14</v>
      </c>
      <c r="D71" s="14"/>
      <c r="E71" s="16"/>
      <c r="F71" s="129"/>
      <c r="G71" s="23"/>
      <c r="H71" s="53">
        <f>SUM(H40:H70)</f>
        <v>0</v>
      </c>
      <c r="I71" s="105"/>
    </row>
    <row r="72" spans="2:9" ht="12.75" customHeight="1" x14ac:dyDescent="0.15">
      <c r="B72" s="36"/>
      <c r="C72" s="12"/>
      <c r="D72" s="12"/>
      <c r="E72" s="2"/>
      <c r="F72" s="127"/>
      <c r="G72" s="22"/>
      <c r="H72" s="38"/>
      <c r="I72" s="101"/>
    </row>
    <row r="73" spans="2:9" ht="12.75" customHeight="1" x14ac:dyDescent="0.15">
      <c r="B73" s="70"/>
      <c r="C73" s="14"/>
      <c r="D73" s="14"/>
      <c r="E73" s="16"/>
      <c r="F73" s="129"/>
      <c r="G73" s="23"/>
      <c r="H73" s="53"/>
      <c r="I73" s="105"/>
    </row>
    <row r="74" spans="2:9" ht="12.75" customHeight="1" x14ac:dyDescent="0.15">
      <c r="B74" s="36"/>
      <c r="C74" s="12"/>
      <c r="D74" s="12"/>
      <c r="E74" s="2"/>
      <c r="F74" s="127"/>
      <c r="G74" s="22"/>
      <c r="H74" s="38"/>
      <c r="I74" s="104"/>
    </row>
    <row r="75" spans="2:9" ht="12.75" customHeight="1" x14ac:dyDescent="0.15">
      <c r="B75" s="70"/>
      <c r="C75" s="14"/>
      <c r="D75" s="14"/>
      <c r="E75" s="16"/>
      <c r="F75" s="129"/>
      <c r="G75" s="23"/>
      <c r="H75" s="53"/>
      <c r="I75" s="105"/>
    </row>
    <row r="76" spans="2:9" ht="12.75" customHeight="1" x14ac:dyDescent="0.15">
      <c r="B76" s="36"/>
      <c r="C76" s="11"/>
      <c r="D76" s="2"/>
      <c r="E76" s="2"/>
      <c r="F76" s="127"/>
      <c r="G76" s="22"/>
      <c r="H76" s="38"/>
      <c r="I76" s="101"/>
    </row>
    <row r="77" spans="2:9" ht="12.75" customHeight="1" x14ac:dyDescent="0.15">
      <c r="B77" s="70">
        <f>'科目別内訳(機械)'!B49</f>
        <v>-3</v>
      </c>
      <c r="C77" s="25" t="str">
        <f>'科目別内訳(機械)'!C49</f>
        <v>配管設備</v>
      </c>
      <c r="D77" s="14"/>
      <c r="E77" s="16"/>
      <c r="F77" s="129"/>
      <c r="G77" s="23"/>
      <c r="H77" s="43"/>
      <c r="I77" s="102"/>
    </row>
    <row r="78" spans="2:9" ht="12.75" customHeight="1" x14ac:dyDescent="0.15">
      <c r="B78" s="36"/>
      <c r="C78" s="12" t="s">
        <v>211</v>
      </c>
      <c r="D78" s="12" t="s">
        <v>47</v>
      </c>
      <c r="E78" s="15"/>
      <c r="F78" s="131"/>
      <c r="G78" s="152"/>
      <c r="H78" s="38"/>
      <c r="I78" s="104"/>
    </row>
    <row r="79" spans="2:9" ht="12.75" customHeight="1" x14ac:dyDescent="0.15">
      <c r="B79" s="70"/>
      <c r="C79" s="14" t="s">
        <v>87</v>
      </c>
      <c r="D79" s="14" t="s">
        <v>151</v>
      </c>
      <c r="E79" s="16" t="s">
        <v>19</v>
      </c>
      <c r="F79" s="132">
        <f>5+13</f>
        <v>18</v>
      </c>
      <c r="G79" s="175">
        <v>0</v>
      </c>
      <c r="H79" s="53">
        <f t="shared" ref="H79:H103" si="7">F79*G79</f>
        <v>0</v>
      </c>
      <c r="I79" s="105"/>
    </row>
    <row r="80" spans="2:9" ht="12.75" customHeight="1" x14ac:dyDescent="0.15">
      <c r="B80" s="36"/>
      <c r="C80" s="12" t="s">
        <v>211</v>
      </c>
      <c r="D80" s="12" t="s">
        <v>47</v>
      </c>
      <c r="E80" s="2"/>
      <c r="F80" s="131"/>
      <c r="G80" s="152"/>
      <c r="H80" s="38"/>
      <c r="I80" s="104"/>
    </row>
    <row r="81" spans="2:9" ht="12.75" customHeight="1" x14ac:dyDescent="0.15">
      <c r="B81" s="70"/>
      <c r="C81" s="14" t="s">
        <v>87</v>
      </c>
      <c r="D81" s="14" t="s">
        <v>85</v>
      </c>
      <c r="E81" s="16" t="s">
        <v>19</v>
      </c>
      <c r="F81" s="132">
        <f>20</f>
        <v>20</v>
      </c>
      <c r="G81" s="175">
        <v>0</v>
      </c>
      <c r="H81" s="53">
        <f t="shared" si="7"/>
        <v>0</v>
      </c>
      <c r="I81" s="105"/>
    </row>
    <row r="82" spans="2:9" ht="12.75" customHeight="1" x14ac:dyDescent="0.15">
      <c r="B82" s="36"/>
      <c r="C82" s="12" t="s">
        <v>212</v>
      </c>
      <c r="D82" s="12" t="s">
        <v>47</v>
      </c>
      <c r="E82" s="2"/>
      <c r="F82" s="131"/>
      <c r="G82" s="152"/>
      <c r="H82" s="38"/>
      <c r="I82" s="104"/>
    </row>
    <row r="83" spans="2:9" ht="12.75" customHeight="1" x14ac:dyDescent="0.15">
      <c r="B83" s="70"/>
      <c r="C83" s="14" t="s">
        <v>87</v>
      </c>
      <c r="D83" s="14" t="s">
        <v>85</v>
      </c>
      <c r="E83" s="16" t="s">
        <v>19</v>
      </c>
      <c r="F83" s="132">
        <f>8</f>
        <v>8</v>
      </c>
      <c r="G83" s="175">
        <v>0</v>
      </c>
      <c r="H83" s="53">
        <f t="shared" si="7"/>
        <v>0</v>
      </c>
      <c r="I83" s="105"/>
    </row>
    <row r="84" spans="2:9" ht="12.75" customHeight="1" x14ac:dyDescent="0.15">
      <c r="B84" s="36"/>
      <c r="C84" s="12"/>
      <c r="D84" s="12" t="s">
        <v>119</v>
      </c>
      <c r="E84" s="2"/>
      <c r="F84" s="127"/>
      <c r="G84" s="22"/>
      <c r="H84" s="38"/>
      <c r="I84" s="104"/>
    </row>
    <row r="85" spans="2:9" ht="12.75" customHeight="1" x14ac:dyDescent="0.15">
      <c r="B85" s="70"/>
      <c r="C85" s="14" t="s">
        <v>64</v>
      </c>
      <c r="D85" s="14" t="s">
        <v>152</v>
      </c>
      <c r="E85" s="16" t="s">
        <v>16</v>
      </c>
      <c r="F85" s="129">
        <v>1</v>
      </c>
      <c r="G85" s="23">
        <v>0</v>
      </c>
      <c r="H85" s="53">
        <f t="shared" si="7"/>
        <v>0</v>
      </c>
      <c r="I85" s="105"/>
    </row>
    <row r="86" spans="2:9" ht="12.75" customHeight="1" x14ac:dyDescent="0.15">
      <c r="B86" s="36"/>
      <c r="C86" s="12"/>
      <c r="D86" s="12"/>
      <c r="E86" s="2"/>
      <c r="F86" s="127"/>
      <c r="G86" s="22"/>
      <c r="H86" s="38"/>
      <c r="I86" s="104"/>
    </row>
    <row r="87" spans="2:9" ht="12.75" customHeight="1" x14ac:dyDescent="0.15">
      <c r="B87" s="70"/>
      <c r="C87" s="14" t="s">
        <v>91</v>
      </c>
      <c r="D87" s="14" t="s">
        <v>111</v>
      </c>
      <c r="E87" s="16" t="s">
        <v>88</v>
      </c>
      <c r="F87" s="129">
        <v>6</v>
      </c>
      <c r="G87" s="23">
        <v>0</v>
      </c>
      <c r="H87" s="53">
        <f t="shared" si="7"/>
        <v>0</v>
      </c>
      <c r="I87" s="105"/>
    </row>
    <row r="88" spans="2:9" ht="12.75" customHeight="1" x14ac:dyDescent="0.15">
      <c r="B88" s="36"/>
      <c r="C88" s="12"/>
      <c r="D88" s="12"/>
      <c r="E88" s="2"/>
      <c r="F88" s="127"/>
      <c r="G88" s="22"/>
      <c r="H88" s="38"/>
      <c r="I88" s="104"/>
    </row>
    <row r="89" spans="2:9" ht="12.75" customHeight="1" x14ac:dyDescent="0.15">
      <c r="B89" s="70"/>
      <c r="C89" s="14" t="s">
        <v>91</v>
      </c>
      <c r="D89" s="14" t="s">
        <v>154</v>
      </c>
      <c r="E89" s="16" t="s">
        <v>16</v>
      </c>
      <c r="F89" s="129">
        <v>10</v>
      </c>
      <c r="G89" s="23">
        <v>0</v>
      </c>
      <c r="H89" s="53">
        <f t="shared" si="7"/>
        <v>0</v>
      </c>
      <c r="I89" s="105"/>
    </row>
    <row r="90" spans="2:9" ht="12.75" customHeight="1" x14ac:dyDescent="0.15">
      <c r="B90" s="36"/>
      <c r="C90" s="12"/>
      <c r="D90" s="12" t="s">
        <v>119</v>
      </c>
      <c r="E90" s="2"/>
      <c r="F90" s="127"/>
      <c r="G90" s="22"/>
      <c r="H90" s="38"/>
      <c r="I90" s="104"/>
    </row>
    <row r="91" spans="2:9" ht="12.75" customHeight="1" x14ac:dyDescent="0.15">
      <c r="B91" s="70"/>
      <c r="C91" s="14" t="s">
        <v>89</v>
      </c>
      <c r="D91" s="14" t="s">
        <v>90</v>
      </c>
      <c r="E91" s="16" t="s">
        <v>88</v>
      </c>
      <c r="F91" s="129">
        <v>2</v>
      </c>
      <c r="G91" s="23">
        <v>0</v>
      </c>
      <c r="H91" s="53">
        <f t="shared" si="7"/>
        <v>0</v>
      </c>
      <c r="I91" s="105"/>
    </row>
    <row r="92" spans="2:9" ht="12.75" customHeight="1" x14ac:dyDescent="0.15">
      <c r="B92" s="36"/>
      <c r="C92" s="12"/>
      <c r="D92" s="12" t="s">
        <v>119</v>
      </c>
      <c r="E92" s="2"/>
      <c r="F92" s="127"/>
      <c r="G92" s="22"/>
      <c r="H92" s="38"/>
      <c r="I92" s="104"/>
    </row>
    <row r="93" spans="2:9" ht="12.75" customHeight="1" x14ac:dyDescent="0.15">
      <c r="B93" s="70"/>
      <c r="C93" s="14" t="s">
        <v>89</v>
      </c>
      <c r="D93" s="14" t="s">
        <v>120</v>
      </c>
      <c r="E93" s="16" t="s">
        <v>16</v>
      </c>
      <c r="F93" s="129">
        <v>4</v>
      </c>
      <c r="G93" s="23">
        <v>0</v>
      </c>
      <c r="H93" s="53">
        <f t="shared" si="7"/>
        <v>0</v>
      </c>
      <c r="I93" s="105"/>
    </row>
    <row r="94" spans="2:9" ht="12.75" customHeight="1" x14ac:dyDescent="0.15">
      <c r="B94" s="36"/>
      <c r="C94" s="12"/>
      <c r="D94" s="12"/>
      <c r="E94" s="2"/>
      <c r="F94" s="127"/>
      <c r="G94" s="22"/>
      <c r="H94" s="38"/>
      <c r="I94" s="104"/>
    </row>
    <row r="95" spans="2:9" ht="12.75" customHeight="1" x14ac:dyDescent="0.15">
      <c r="B95" s="70"/>
      <c r="C95" s="14" t="s">
        <v>103</v>
      </c>
      <c r="D95" s="14" t="s">
        <v>236</v>
      </c>
      <c r="E95" s="16" t="s">
        <v>20</v>
      </c>
      <c r="F95" s="129">
        <v>1</v>
      </c>
      <c r="G95" s="23">
        <v>0</v>
      </c>
      <c r="H95" s="53">
        <f t="shared" si="7"/>
        <v>0</v>
      </c>
      <c r="I95" s="105" t="s">
        <v>321</v>
      </c>
    </row>
    <row r="96" spans="2:9" ht="12.75" customHeight="1" x14ac:dyDescent="0.15">
      <c r="B96" s="36"/>
      <c r="C96" s="12"/>
      <c r="D96" s="12"/>
      <c r="E96" s="2"/>
      <c r="F96" s="127"/>
      <c r="G96" s="22"/>
      <c r="H96" s="38"/>
      <c r="I96" s="104"/>
    </row>
    <row r="97" spans="2:9" ht="12.75" customHeight="1" x14ac:dyDescent="0.15">
      <c r="B97" s="70"/>
      <c r="C97" s="14" t="s">
        <v>23</v>
      </c>
      <c r="D97" s="14"/>
      <c r="E97" s="16" t="s">
        <v>20</v>
      </c>
      <c r="F97" s="129">
        <v>1</v>
      </c>
      <c r="G97" s="23">
        <v>0</v>
      </c>
      <c r="H97" s="53">
        <f t="shared" si="7"/>
        <v>0</v>
      </c>
      <c r="I97" s="105" t="s">
        <v>322</v>
      </c>
    </row>
    <row r="98" spans="2:9" ht="12.75" customHeight="1" x14ac:dyDescent="0.15">
      <c r="B98" s="36"/>
      <c r="C98" s="12"/>
      <c r="D98" s="12"/>
      <c r="E98" s="2"/>
      <c r="F98" s="127"/>
      <c r="G98" s="22"/>
      <c r="H98" s="38"/>
      <c r="I98" s="104"/>
    </row>
    <row r="99" spans="2:9" ht="12.75" customHeight="1" x14ac:dyDescent="0.15">
      <c r="B99" s="70"/>
      <c r="C99" s="14" t="s">
        <v>92</v>
      </c>
      <c r="D99" s="14" t="s">
        <v>93</v>
      </c>
      <c r="E99" s="16" t="s">
        <v>88</v>
      </c>
      <c r="F99" s="129">
        <v>12</v>
      </c>
      <c r="G99" s="23">
        <v>0</v>
      </c>
      <c r="H99" s="53">
        <f t="shared" si="7"/>
        <v>0</v>
      </c>
      <c r="I99" s="105"/>
    </row>
    <row r="100" spans="2:9" ht="12.75" customHeight="1" x14ac:dyDescent="0.15">
      <c r="B100" s="36"/>
      <c r="C100" s="13"/>
      <c r="D100" s="63"/>
      <c r="E100" s="15"/>
      <c r="F100" s="127"/>
      <c r="G100" s="22"/>
      <c r="H100" s="38"/>
      <c r="I100" s="104"/>
    </row>
    <row r="101" spans="2:9" ht="12.75" customHeight="1" x14ac:dyDescent="0.15">
      <c r="B101" s="70"/>
      <c r="C101" s="14" t="s">
        <v>271</v>
      </c>
      <c r="D101" s="14"/>
      <c r="E101" s="16" t="s">
        <v>21</v>
      </c>
      <c r="F101" s="129">
        <v>1</v>
      </c>
      <c r="G101" s="23">
        <v>0</v>
      </c>
      <c r="H101" s="53">
        <f t="shared" si="7"/>
        <v>0</v>
      </c>
      <c r="I101" s="105" t="s">
        <v>323</v>
      </c>
    </row>
    <row r="102" spans="2:9" ht="12.75" customHeight="1" x14ac:dyDescent="0.15">
      <c r="B102" s="36"/>
      <c r="C102" s="12"/>
      <c r="D102" s="12"/>
      <c r="E102" s="2"/>
      <c r="F102" s="127"/>
      <c r="G102" s="22"/>
      <c r="H102" s="38"/>
      <c r="I102" s="58"/>
    </row>
    <row r="103" spans="2:9" ht="12.75" customHeight="1" x14ac:dyDescent="0.15">
      <c r="B103" s="70"/>
      <c r="C103" s="14" t="s">
        <v>67</v>
      </c>
      <c r="D103" s="14"/>
      <c r="E103" s="16" t="s">
        <v>21</v>
      </c>
      <c r="F103" s="129">
        <v>1</v>
      </c>
      <c r="G103" s="23">
        <v>0</v>
      </c>
      <c r="H103" s="53">
        <f t="shared" si="7"/>
        <v>0</v>
      </c>
      <c r="I103" s="105" t="s">
        <v>324</v>
      </c>
    </row>
    <row r="104" spans="2:9" ht="12.75" customHeight="1" x14ac:dyDescent="0.15">
      <c r="B104" s="36"/>
      <c r="C104" s="12"/>
      <c r="D104" s="12"/>
      <c r="E104" s="2"/>
      <c r="F104" s="127"/>
      <c r="G104" s="22"/>
      <c r="H104" s="38"/>
      <c r="I104" s="104"/>
    </row>
    <row r="105" spans="2:9" ht="12.75" customHeight="1" x14ac:dyDescent="0.15">
      <c r="B105" s="70"/>
      <c r="C105" s="14"/>
      <c r="D105" s="14"/>
      <c r="E105" s="16"/>
      <c r="F105" s="129"/>
      <c r="G105" s="23"/>
      <c r="H105" s="53"/>
      <c r="I105" s="105"/>
    </row>
    <row r="106" spans="2:9" ht="12.75" customHeight="1" x14ac:dyDescent="0.15">
      <c r="B106" s="36"/>
      <c r="C106" s="12"/>
      <c r="D106" s="12"/>
      <c r="E106" s="2"/>
      <c r="F106" s="127"/>
      <c r="G106" s="22"/>
      <c r="H106" s="38"/>
      <c r="I106" s="104"/>
    </row>
    <row r="107" spans="2:9" ht="12.75" customHeight="1" x14ac:dyDescent="0.15">
      <c r="B107" s="70"/>
      <c r="C107" s="14"/>
      <c r="D107" s="14"/>
      <c r="E107" s="16"/>
      <c r="F107" s="129"/>
      <c r="G107" s="23"/>
      <c r="H107" s="53"/>
      <c r="I107" s="105"/>
    </row>
    <row r="108" spans="2:9" ht="12.75" customHeight="1" x14ac:dyDescent="0.15">
      <c r="B108" s="36"/>
      <c r="C108" s="12"/>
      <c r="D108" s="12"/>
      <c r="E108" s="2"/>
      <c r="F108" s="127"/>
      <c r="G108" s="22"/>
      <c r="H108" s="38"/>
      <c r="I108" s="101"/>
    </row>
    <row r="109" spans="2:9" ht="12.75" customHeight="1" x14ac:dyDescent="0.15">
      <c r="B109" s="70"/>
      <c r="C109" s="16" t="s">
        <v>18</v>
      </c>
      <c r="D109" s="14"/>
      <c r="E109" s="16"/>
      <c r="F109" s="129"/>
      <c r="G109" s="23"/>
      <c r="H109" s="53">
        <f>SUM(H78:H108)</f>
        <v>0</v>
      </c>
      <c r="I109" s="105"/>
    </row>
    <row r="110" spans="2:9" ht="12.75" customHeight="1" x14ac:dyDescent="0.15">
      <c r="B110" s="36"/>
      <c r="C110" s="12"/>
      <c r="D110" s="12"/>
      <c r="E110" s="2"/>
      <c r="F110" s="127"/>
      <c r="G110" s="22"/>
      <c r="H110" s="38"/>
      <c r="I110" s="104"/>
    </row>
    <row r="111" spans="2:9" ht="12.75" customHeight="1" x14ac:dyDescent="0.15">
      <c r="B111" s="70"/>
      <c r="C111" s="14"/>
      <c r="D111" s="14"/>
      <c r="E111" s="16"/>
      <c r="F111" s="129"/>
      <c r="G111" s="23"/>
      <c r="H111" s="53"/>
      <c r="I111" s="105"/>
    </row>
    <row r="112" spans="2:9" ht="12.75" customHeight="1" x14ac:dyDescent="0.15">
      <c r="B112" s="36"/>
      <c r="C112" s="12"/>
      <c r="D112" s="12"/>
      <c r="E112" s="2"/>
      <c r="F112" s="127"/>
      <c r="G112" s="22"/>
      <c r="H112" s="38"/>
      <c r="I112" s="58"/>
    </row>
    <row r="113" spans="2:9" ht="12.75" customHeight="1" x14ac:dyDescent="0.15">
      <c r="B113" s="70">
        <f>'科目別内訳(機械)'!$B$55</f>
        <v>2</v>
      </c>
      <c r="C113" s="25" t="str">
        <f>'科目別内訳(機械)'!$C$55</f>
        <v>自動制御設備工事</v>
      </c>
      <c r="D113" s="14"/>
      <c r="E113" s="16"/>
      <c r="F113" s="129"/>
      <c r="G113" s="23"/>
      <c r="H113" s="53"/>
      <c r="I113" s="61"/>
    </row>
    <row r="114" spans="2:9" ht="12.75" customHeight="1" x14ac:dyDescent="0.15">
      <c r="B114" s="36"/>
      <c r="C114" s="12"/>
      <c r="D114" s="12"/>
      <c r="E114" s="2"/>
      <c r="F114" s="127"/>
      <c r="G114" s="22"/>
      <c r="H114" s="38"/>
      <c r="I114" s="58"/>
    </row>
    <row r="115" spans="2:9" ht="12.75" customHeight="1" x14ac:dyDescent="0.15">
      <c r="B115" s="70"/>
      <c r="C115" s="14" t="s">
        <v>70</v>
      </c>
      <c r="D115" s="14"/>
      <c r="E115" s="16"/>
      <c r="F115" s="129"/>
      <c r="G115" s="23"/>
      <c r="H115" s="53"/>
      <c r="I115" s="59"/>
    </row>
    <row r="116" spans="2:9" ht="12.75" customHeight="1" x14ac:dyDescent="0.15">
      <c r="B116" s="36"/>
      <c r="C116" s="11"/>
      <c r="D116" s="2"/>
      <c r="E116" s="2"/>
      <c r="F116" s="127"/>
      <c r="G116" s="22"/>
      <c r="H116" s="38"/>
      <c r="I116" s="101"/>
    </row>
    <row r="117" spans="2:9" ht="12.75" customHeight="1" x14ac:dyDescent="0.15">
      <c r="B117" s="70"/>
      <c r="C117" s="25" t="s">
        <v>191</v>
      </c>
      <c r="D117" s="14"/>
      <c r="E117" s="16" t="s">
        <v>24</v>
      </c>
      <c r="F117" s="129">
        <v>1</v>
      </c>
      <c r="G117" s="23">
        <v>0</v>
      </c>
      <c r="H117" s="53">
        <f t="shared" ref="H117" si="8">F117*G117</f>
        <v>0</v>
      </c>
      <c r="I117" s="105"/>
    </row>
    <row r="118" spans="2:9" ht="12.75" customHeight="1" x14ac:dyDescent="0.15">
      <c r="B118" s="36"/>
      <c r="C118" s="26"/>
      <c r="D118" s="13"/>
      <c r="E118" s="15"/>
      <c r="F118" s="127"/>
      <c r="G118" s="22"/>
      <c r="H118" s="38"/>
      <c r="I118" s="104"/>
    </row>
    <row r="119" spans="2:9" ht="12.75" customHeight="1" x14ac:dyDescent="0.15">
      <c r="B119" s="70"/>
      <c r="C119" s="14"/>
      <c r="D119" s="14"/>
      <c r="E119" s="16"/>
      <c r="F119" s="129"/>
      <c r="G119" s="23"/>
      <c r="H119" s="53"/>
      <c r="I119" s="105"/>
    </row>
    <row r="120" spans="2:9" ht="12.75" customHeight="1" x14ac:dyDescent="0.15">
      <c r="B120" s="36"/>
      <c r="C120" s="12"/>
      <c r="D120" s="12"/>
      <c r="E120" s="15"/>
      <c r="F120" s="127"/>
      <c r="G120" s="22"/>
      <c r="H120" s="38"/>
      <c r="I120" s="104"/>
    </row>
    <row r="121" spans="2:9" ht="12.75" customHeight="1" x14ac:dyDescent="0.15">
      <c r="B121" s="70"/>
      <c r="C121" s="14"/>
      <c r="D121" s="14"/>
      <c r="E121" s="16"/>
      <c r="F121" s="129"/>
      <c r="G121" s="23"/>
      <c r="H121" s="53"/>
      <c r="I121" s="105"/>
    </row>
    <row r="122" spans="2:9" ht="12.75" customHeight="1" x14ac:dyDescent="0.15">
      <c r="B122" s="36"/>
      <c r="C122" s="12"/>
      <c r="D122" s="12"/>
      <c r="E122" s="15"/>
      <c r="F122" s="127"/>
      <c r="G122" s="22"/>
      <c r="H122" s="38"/>
      <c r="I122" s="104"/>
    </row>
    <row r="123" spans="2:9" ht="12.75" customHeight="1" x14ac:dyDescent="0.15">
      <c r="B123" s="70"/>
      <c r="C123" s="14"/>
      <c r="D123" s="14"/>
      <c r="E123" s="16"/>
      <c r="F123" s="129"/>
      <c r="G123" s="23"/>
      <c r="H123" s="53"/>
      <c r="I123" s="105"/>
    </row>
    <row r="124" spans="2:9" ht="12.75" customHeight="1" x14ac:dyDescent="0.15">
      <c r="B124" s="36"/>
      <c r="C124" s="12"/>
      <c r="D124" s="12"/>
      <c r="E124" s="15"/>
      <c r="F124" s="127"/>
      <c r="G124" s="22"/>
      <c r="H124" s="38"/>
      <c r="I124" s="104"/>
    </row>
    <row r="125" spans="2:9" ht="12.75" customHeight="1" x14ac:dyDescent="0.15">
      <c r="B125" s="70"/>
      <c r="C125" s="14"/>
      <c r="D125" s="14"/>
      <c r="E125" s="16"/>
      <c r="F125" s="129"/>
      <c r="G125" s="23"/>
      <c r="H125" s="53"/>
      <c r="I125" s="105"/>
    </row>
    <row r="126" spans="2:9" ht="12.75" customHeight="1" x14ac:dyDescent="0.15">
      <c r="B126" s="36"/>
      <c r="C126" s="12"/>
      <c r="D126" s="12"/>
      <c r="E126" s="2"/>
      <c r="F126" s="127"/>
      <c r="G126" s="22"/>
      <c r="H126" s="38"/>
      <c r="I126" s="104"/>
    </row>
    <row r="127" spans="2:9" ht="12.75" customHeight="1" x14ac:dyDescent="0.15">
      <c r="B127" s="70"/>
      <c r="C127" s="14"/>
      <c r="D127" s="14"/>
      <c r="E127" s="16"/>
      <c r="F127" s="129"/>
      <c r="G127" s="23"/>
      <c r="H127" s="53"/>
      <c r="I127" s="105"/>
    </row>
    <row r="128" spans="2:9" ht="12.75" customHeight="1" x14ac:dyDescent="0.15">
      <c r="B128" s="36"/>
      <c r="C128" s="12"/>
      <c r="D128" s="12"/>
      <c r="E128" s="2"/>
      <c r="F128" s="127"/>
      <c r="G128" s="22"/>
      <c r="H128" s="38"/>
      <c r="I128" s="104"/>
    </row>
    <row r="129" spans="2:9" ht="12.75" customHeight="1" x14ac:dyDescent="0.15">
      <c r="B129" s="70"/>
      <c r="C129" s="14"/>
      <c r="D129" s="14"/>
      <c r="E129" s="16"/>
      <c r="F129" s="129"/>
      <c r="G129" s="23"/>
      <c r="H129" s="53"/>
      <c r="I129" s="105"/>
    </row>
    <row r="130" spans="2:9" ht="12.75" customHeight="1" x14ac:dyDescent="0.15">
      <c r="B130" s="36"/>
      <c r="C130" s="12"/>
      <c r="D130" s="12"/>
      <c r="E130" s="2"/>
      <c r="F130" s="127"/>
      <c r="G130" s="22"/>
      <c r="H130" s="38"/>
      <c r="I130" s="58"/>
    </row>
    <row r="131" spans="2:9" ht="12.75" customHeight="1" x14ac:dyDescent="0.15">
      <c r="B131" s="70"/>
      <c r="C131" s="14"/>
      <c r="D131" s="14"/>
      <c r="E131" s="16"/>
      <c r="F131" s="129"/>
      <c r="G131" s="23"/>
      <c r="H131" s="53"/>
      <c r="I131" s="59"/>
    </row>
    <row r="132" spans="2:9" ht="12.75" customHeight="1" x14ac:dyDescent="0.15">
      <c r="B132" s="36"/>
      <c r="C132" s="12"/>
      <c r="D132" s="12"/>
      <c r="E132" s="2"/>
      <c r="F132" s="127"/>
      <c r="G132" s="22"/>
      <c r="H132" s="38"/>
      <c r="I132" s="60"/>
    </row>
    <row r="133" spans="2:9" ht="12.75" customHeight="1" x14ac:dyDescent="0.15">
      <c r="B133" s="70"/>
      <c r="C133" s="14"/>
      <c r="D133" s="14"/>
      <c r="E133" s="16"/>
      <c r="F133" s="129"/>
      <c r="G133" s="23"/>
      <c r="H133" s="53"/>
      <c r="I133" s="61"/>
    </row>
    <row r="134" spans="2:9" ht="12.75" customHeight="1" x14ac:dyDescent="0.15">
      <c r="B134" s="36"/>
      <c r="C134" s="12"/>
      <c r="D134" s="12"/>
      <c r="E134" s="2"/>
      <c r="F134" s="127"/>
      <c r="G134" s="22"/>
      <c r="H134" s="38"/>
      <c r="I134" s="58"/>
    </row>
    <row r="135" spans="2:9" ht="12.75" customHeight="1" x14ac:dyDescent="0.15">
      <c r="B135" s="70"/>
      <c r="C135" s="14"/>
      <c r="D135" s="14"/>
      <c r="E135" s="16"/>
      <c r="F135" s="129"/>
      <c r="G135" s="23"/>
      <c r="H135" s="53"/>
      <c r="I135" s="59"/>
    </row>
    <row r="136" spans="2:9" ht="12.75" customHeight="1" x14ac:dyDescent="0.15">
      <c r="B136" s="82"/>
      <c r="C136" s="13"/>
      <c r="D136" s="63"/>
      <c r="E136" s="15"/>
      <c r="F136" s="130"/>
      <c r="G136" s="27"/>
      <c r="H136" s="56"/>
      <c r="I136" s="60"/>
    </row>
    <row r="137" spans="2:9" ht="12.75" customHeight="1" x14ac:dyDescent="0.15">
      <c r="B137" s="82"/>
      <c r="C137" s="14"/>
      <c r="D137" s="63"/>
      <c r="E137" s="16"/>
      <c r="F137" s="128"/>
      <c r="G137" s="27"/>
      <c r="H137" s="43"/>
      <c r="I137" s="61"/>
    </row>
    <row r="138" spans="2:9" ht="12.75" customHeight="1" x14ac:dyDescent="0.15">
      <c r="B138" s="36"/>
      <c r="C138" s="12"/>
      <c r="D138" s="12"/>
      <c r="E138" s="2"/>
      <c r="F138" s="127"/>
      <c r="G138" s="22"/>
      <c r="H138" s="38"/>
      <c r="I138" s="58"/>
    </row>
    <row r="139" spans="2:9" ht="12.75" customHeight="1" x14ac:dyDescent="0.15">
      <c r="B139" s="70"/>
      <c r="C139" s="14"/>
      <c r="D139" s="14"/>
      <c r="E139" s="16"/>
      <c r="F139" s="129"/>
      <c r="G139" s="23"/>
      <c r="H139" s="53"/>
      <c r="I139" s="59"/>
    </row>
    <row r="140" spans="2:9" ht="12.75" customHeight="1" x14ac:dyDescent="0.15">
      <c r="B140" s="36"/>
      <c r="C140" s="12"/>
      <c r="D140" s="12"/>
      <c r="E140" s="2"/>
      <c r="F140" s="127"/>
      <c r="G140" s="22"/>
      <c r="H140" s="38"/>
      <c r="I140" s="60"/>
    </row>
    <row r="141" spans="2:9" ht="12.75" customHeight="1" x14ac:dyDescent="0.15">
      <c r="B141" s="70"/>
      <c r="C141" s="14"/>
      <c r="D141" s="14"/>
      <c r="E141" s="16"/>
      <c r="F141" s="129"/>
      <c r="G141" s="23"/>
      <c r="H141" s="53"/>
      <c r="I141" s="61"/>
    </row>
    <row r="142" spans="2:9" ht="12.75" customHeight="1" x14ac:dyDescent="0.15">
      <c r="B142" s="36"/>
      <c r="C142" s="12"/>
      <c r="D142" s="12"/>
      <c r="E142" s="2"/>
      <c r="F142" s="127"/>
      <c r="G142" s="22"/>
      <c r="H142" s="38"/>
      <c r="I142" s="58"/>
    </row>
    <row r="143" spans="2:9" ht="12.75" customHeight="1" x14ac:dyDescent="0.15">
      <c r="B143" s="70"/>
      <c r="C143" s="14"/>
      <c r="D143" s="14"/>
      <c r="E143" s="16"/>
      <c r="F143" s="129"/>
      <c r="G143" s="23"/>
      <c r="H143" s="53"/>
      <c r="I143" s="61"/>
    </row>
    <row r="144" spans="2:9" ht="12.75" customHeight="1" x14ac:dyDescent="0.15">
      <c r="B144" s="36"/>
      <c r="C144" s="12"/>
      <c r="D144" s="12"/>
      <c r="E144" s="2"/>
      <c r="F144" s="127"/>
      <c r="G144" s="22"/>
      <c r="H144" s="38"/>
      <c r="I144" s="58"/>
    </row>
    <row r="145" spans="2:9" ht="12.75" customHeight="1" x14ac:dyDescent="0.15">
      <c r="B145" s="70"/>
      <c r="C145" s="16" t="s">
        <v>18</v>
      </c>
      <c r="D145" s="14"/>
      <c r="E145" s="16"/>
      <c r="F145" s="129"/>
      <c r="G145" s="23"/>
      <c r="H145" s="53">
        <f>SUM(H114:H144)</f>
        <v>0</v>
      </c>
      <c r="I145" s="61"/>
    </row>
    <row r="146" spans="2:9" ht="12.75" customHeight="1" x14ac:dyDescent="0.15">
      <c r="B146" s="36"/>
      <c r="C146" s="12"/>
      <c r="D146" s="12"/>
      <c r="E146" s="2"/>
      <c r="F146" s="127"/>
      <c r="G146" s="22"/>
      <c r="H146" s="38"/>
      <c r="I146" s="58"/>
    </row>
    <row r="147" spans="2:9" ht="12.75" customHeight="1" x14ac:dyDescent="0.15">
      <c r="B147" s="70"/>
      <c r="C147" s="14"/>
      <c r="D147" s="14"/>
      <c r="E147" s="16"/>
      <c r="F147" s="129"/>
      <c r="G147" s="23"/>
      <c r="H147" s="53"/>
      <c r="I147" s="59"/>
    </row>
    <row r="148" spans="2:9" ht="12.75" customHeight="1" x14ac:dyDescent="0.15">
      <c r="B148" s="36"/>
      <c r="C148" s="12"/>
      <c r="D148" s="12"/>
      <c r="E148" s="2"/>
      <c r="F148" s="127"/>
      <c r="G148" s="22"/>
      <c r="H148" s="38"/>
      <c r="I148" s="58"/>
    </row>
    <row r="149" spans="2:9" ht="12.75" customHeight="1" x14ac:dyDescent="0.15">
      <c r="B149" s="70">
        <f>'科目別内訳(機械)'!$B$61</f>
        <v>3</v>
      </c>
      <c r="C149" s="25" t="str">
        <f>'科目別内訳(機械)'!$C$61</f>
        <v>都市ガス設備工事</v>
      </c>
      <c r="D149" s="14"/>
      <c r="E149" s="16"/>
      <c r="F149" s="129"/>
      <c r="G149" s="23"/>
      <c r="H149" s="53"/>
      <c r="I149" s="61"/>
    </row>
    <row r="150" spans="2:9" ht="12.75" customHeight="1" x14ac:dyDescent="0.15">
      <c r="B150" s="36"/>
      <c r="C150" s="12"/>
      <c r="D150" s="12"/>
      <c r="E150" s="2"/>
      <c r="F150" s="127"/>
      <c r="G150" s="22"/>
      <c r="H150" s="38"/>
      <c r="I150" s="104"/>
    </row>
    <row r="151" spans="2:9" ht="12.75" customHeight="1" x14ac:dyDescent="0.15">
      <c r="B151" s="70"/>
      <c r="C151" s="14" t="s">
        <v>156</v>
      </c>
      <c r="D151" s="14"/>
      <c r="E151" s="16" t="s">
        <v>171</v>
      </c>
      <c r="F151" s="129">
        <v>8</v>
      </c>
      <c r="G151" s="23">
        <v>0</v>
      </c>
      <c r="H151" s="53">
        <f t="shared" ref="H151:H175" si="9">F151*G151</f>
        <v>0</v>
      </c>
      <c r="I151" s="105"/>
    </row>
    <row r="152" spans="2:9" ht="12.75" customHeight="1" x14ac:dyDescent="0.15">
      <c r="B152" s="36"/>
      <c r="C152" s="12"/>
      <c r="D152" s="12"/>
      <c r="E152" s="2"/>
      <c r="F152" s="127"/>
      <c r="G152" s="22"/>
      <c r="H152" s="38"/>
      <c r="I152" s="101"/>
    </row>
    <row r="153" spans="2:9" ht="12.75" customHeight="1" x14ac:dyDescent="0.15">
      <c r="B153" s="70"/>
      <c r="C153" s="14" t="s">
        <v>158</v>
      </c>
      <c r="D153" s="14"/>
      <c r="E153" s="16" t="s">
        <v>171</v>
      </c>
      <c r="F153" s="129">
        <v>6</v>
      </c>
      <c r="G153" s="23">
        <v>0</v>
      </c>
      <c r="H153" s="53">
        <f t="shared" si="9"/>
        <v>0</v>
      </c>
      <c r="I153" s="105"/>
    </row>
    <row r="154" spans="2:9" ht="12.75" customHeight="1" x14ac:dyDescent="0.15">
      <c r="B154" s="36"/>
      <c r="C154" s="11"/>
      <c r="D154" s="11"/>
      <c r="E154" s="2"/>
      <c r="F154" s="127"/>
      <c r="G154" s="22"/>
      <c r="H154" s="38"/>
      <c r="I154" s="101"/>
    </row>
    <row r="155" spans="2:9" ht="12.75" customHeight="1" x14ac:dyDescent="0.15">
      <c r="B155" s="70"/>
      <c r="C155" s="25" t="s">
        <v>157</v>
      </c>
      <c r="D155" s="14"/>
      <c r="E155" s="16" t="s">
        <v>169</v>
      </c>
      <c r="F155" s="129">
        <v>1</v>
      </c>
      <c r="G155" s="23">
        <v>0</v>
      </c>
      <c r="H155" s="53">
        <f t="shared" si="9"/>
        <v>0</v>
      </c>
      <c r="I155" s="105"/>
    </row>
    <row r="156" spans="2:9" ht="12.75" customHeight="1" x14ac:dyDescent="0.15">
      <c r="B156" s="36"/>
      <c r="C156" s="12"/>
      <c r="D156" s="12"/>
      <c r="E156" s="2"/>
      <c r="F156" s="127"/>
      <c r="G156" s="22"/>
      <c r="H156" s="38"/>
      <c r="I156" s="104"/>
    </row>
    <row r="157" spans="2:9" ht="12.75" customHeight="1" x14ac:dyDescent="0.15">
      <c r="B157" s="70"/>
      <c r="C157" s="14" t="s">
        <v>159</v>
      </c>
      <c r="D157" s="14"/>
      <c r="E157" s="16" t="s">
        <v>153</v>
      </c>
      <c r="F157" s="129">
        <v>2</v>
      </c>
      <c r="G157" s="23">
        <v>0</v>
      </c>
      <c r="H157" s="53">
        <f t="shared" si="9"/>
        <v>0</v>
      </c>
      <c r="I157" s="105"/>
    </row>
    <row r="158" spans="2:9" ht="12.75" customHeight="1" x14ac:dyDescent="0.15">
      <c r="B158" s="36"/>
      <c r="C158" s="12"/>
      <c r="D158" s="12"/>
      <c r="E158" s="2"/>
      <c r="F158" s="127"/>
      <c r="G158" s="22"/>
      <c r="H158" s="38"/>
      <c r="I158" s="104"/>
    </row>
    <row r="159" spans="2:9" ht="12.75" customHeight="1" x14ac:dyDescent="0.15">
      <c r="B159" s="70"/>
      <c r="C159" s="14" t="s">
        <v>160</v>
      </c>
      <c r="D159" s="14"/>
      <c r="E159" s="16" t="s">
        <v>170</v>
      </c>
      <c r="F159" s="129">
        <v>2</v>
      </c>
      <c r="G159" s="23">
        <v>0</v>
      </c>
      <c r="H159" s="53">
        <f t="shared" si="9"/>
        <v>0</v>
      </c>
      <c r="I159" s="105"/>
    </row>
    <row r="160" spans="2:9" ht="12.75" customHeight="1" x14ac:dyDescent="0.15">
      <c r="B160" s="36"/>
      <c r="C160" s="12"/>
      <c r="D160" s="12"/>
      <c r="E160" s="2"/>
      <c r="F160" s="127"/>
      <c r="G160" s="22"/>
      <c r="H160" s="38"/>
      <c r="I160" s="104"/>
    </row>
    <row r="161" spans="2:9" ht="12.75" customHeight="1" x14ac:dyDescent="0.15">
      <c r="B161" s="70"/>
      <c r="C161" s="14" t="s">
        <v>161</v>
      </c>
      <c r="D161" s="14"/>
      <c r="E161" s="16" t="s">
        <v>170</v>
      </c>
      <c r="F161" s="129">
        <v>1</v>
      </c>
      <c r="G161" s="23">
        <v>0</v>
      </c>
      <c r="H161" s="53">
        <f t="shared" si="9"/>
        <v>0</v>
      </c>
      <c r="I161" s="105"/>
    </row>
    <row r="162" spans="2:9" ht="12.75" customHeight="1" x14ac:dyDescent="0.15">
      <c r="B162" s="36"/>
      <c r="C162" s="13"/>
      <c r="D162" s="63"/>
      <c r="E162" s="15"/>
      <c r="F162" s="127"/>
      <c r="G162" s="22"/>
      <c r="H162" s="38"/>
      <c r="I162" s="104"/>
    </row>
    <row r="163" spans="2:9" ht="12.75" customHeight="1" x14ac:dyDescent="0.15">
      <c r="B163" s="70"/>
      <c r="C163" s="14" t="s">
        <v>162</v>
      </c>
      <c r="D163" s="14"/>
      <c r="E163" s="16" t="s">
        <v>169</v>
      </c>
      <c r="F163" s="129">
        <v>1</v>
      </c>
      <c r="G163" s="23">
        <v>0</v>
      </c>
      <c r="H163" s="53">
        <f t="shared" si="9"/>
        <v>0</v>
      </c>
      <c r="I163" s="105"/>
    </row>
    <row r="164" spans="2:9" ht="12.75" customHeight="1" x14ac:dyDescent="0.15">
      <c r="B164" s="36"/>
      <c r="C164" s="12"/>
      <c r="D164" s="12"/>
      <c r="E164" s="2"/>
      <c r="F164" s="127"/>
      <c r="G164" s="22"/>
      <c r="H164" s="38"/>
      <c r="I164" s="104"/>
    </row>
    <row r="165" spans="2:9" ht="12.75" customHeight="1" x14ac:dyDescent="0.15">
      <c r="B165" s="70"/>
      <c r="C165" s="14" t="s">
        <v>163</v>
      </c>
      <c r="D165" s="14"/>
      <c r="E165" s="16" t="s">
        <v>169</v>
      </c>
      <c r="F165" s="129">
        <v>1</v>
      </c>
      <c r="G165" s="23">
        <v>0</v>
      </c>
      <c r="H165" s="53">
        <f t="shared" si="9"/>
        <v>0</v>
      </c>
      <c r="I165" s="105"/>
    </row>
    <row r="166" spans="2:9" ht="12.75" customHeight="1" x14ac:dyDescent="0.15">
      <c r="B166" s="36"/>
      <c r="C166" s="12"/>
      <c r="D166" s="12"/>
      <c r="E166" s="2"/>
      <c r="F166" s="127"/>
      <c r="G166" s="22"/>
      <c r="H166" s="38"/>
      <c r="I166" s="104"/>
    </row>
    <row r="167" spans="2:9" ht="12.75" customHeight="1" x14ac:dyDescent="0.15">
      <c r="B167" s="70"/>
      <c r="C167" s="14" t="s">
        <v>164</v>
      </c>
      <c r="D167" s="14"/>
      <c r="E167" s="16" t="s">
        <v>169</v>
      </c>
      <c r="F167" s="129">
        <v>1</v>
      </c>
      <c r="G167" s="23">
        <v>0</v>
      </c>
      <c r="H167" s="53">
        <f t="shared" si="9"/>
        <v>0</v>
      </c>
      <c r="I167" s="105"/>
    </row>
    <row r="168" spans="2:9" ht="12.75" customHeight="1" x14ac:dyDescent="0.15">
      <c r="B168" s="36"/>
      <c r="C168" s="12"/>
      <c r="D168" s="12"/>
      <c r="E168" s="2"/>
      <c r="F168" s="127"/>
      <c r="G168" s="22"/>
      <c r="H168" s="38"/>
      <c r="I168" s="101"/>
    </row>
    <row r="169" spans="2:9" ht="12.75" customHeight="1" x14ac:dyDescent="0.15">
      <c r="B169" s="70"/>
      <c r="C169" s="14" t="s">
        <v>165</v>
      </c>
      <c r="D169" s="14"/>
      <c r="E169" s="16" t="s">
        <v>169</v>
      </c>
      <c r="F169" s="129">
        <v>1</v>
      </c>
      <c r="G169" s="23">
        <v>0</v>
      </c>
      <c r="H169" s="53">
        <f t="shared" si="9"/>
        <v>0</v>
      </c>
      <c r="I169" s="105"/>
    </row>
    <row r="170" spans="2:9" ht="12.75" customHeight="1" x14ac:dyDescent="0.15">
      <c r="B170" s="36"/>
      <c r="C170" s="12"/>
      <c r="D170" s="12"/>
      <c r="E170" s="2"/>
      <c r="F170" s="127"/>
      <c r="G170" s="22"/>
      <c r="H170" s="38"/>
      <c r="I170" s="101"/>
    </row>
    <row r="171" spans="2:9" ht="12.75" customHeight="1" x14ac:dyDescent="0.15">
      <c r="B171" s="70"/>
      <c r="C171" s="14" t="s">
        <v>166</v>
      </c>
      <c r="D171" s="14"/>
      <c r="E171" s="16" t="s">
        <v>169</v>
      </c>
      <c r="F171" s="129">
        <v>1</v>
      </c>
      <c r="G171" s="23">
        <v>0</v>
      </c>
      <c r="H171" s="53">
        <f t="shared" si="9"/>
        <v>0</v>
      </c>
      <c r="I171" s="105"/>
    </row>
    <row r="172" spans="2:9" ht="12.75" customHeight="1" x14ac:dyDescent="0.15">
      <c r="B172" s="36"/>
      <c r="C172" s="12"/>
      <c r="D172" s="12"/>
      <c r="E172" s="2"/>
      <c r="F172" s="127"/>
      <c r="G172" s="22"/>
      <c r="H172" s="38"/>
      <c r="I172" s="101"/>
    </row>
    <row r="173" spans="2:9" ht="12.75" customHeight="1" x14ac:dyDescent="0.15">
      <c r="B173" s="70"/>
      <c r="C173" s="14" t="s">
        <v>167</v>
      </c>
      <c r="D173" s="14"/>
      <c r="E173" s="16" t="s">
        <v>169</v>
      </c>
      <c r="F173" s="129">
        <v>1</v>
      </c>
      <c r="G173" s="23">
        <v>0</v>
      </c>
      <c r="H173" s="53">
        <f t="shared" si="9"/>
        <v>0</v>
      </c>
      <c r="I173" s="105"/>
    </row>
    <row r="174" spans="2:9" ht="12.75" customHeight="1" x14ac:dyDescent="0.15">
      <c r="B174" s="36"/>
      <c r="C174" s="12"/>
      <c r="D174" s="12"/>
      <c r="E174" s="2"/>
      <c r="F174" s="127"/>
      <c r="G174" s="22"/>
      <c r="H174" s="38"/>
      <c r="I174" s="101"/>
    </row>
    <row r="175" spans="2:9" ht="12.75" customHeight="1" x14ac:dyDescent="0.15">
      <c r="B175" s="70"/>
      <c r="C175" s="14" t="s">
        <v>168</v>
      </c>
      <c r="D175" s="14"/>
      <c r="E175" s="16" t="s">
        <v>169</v>
      </c>
      <c r="F175" s="129">
        <v>1</v>
      </c>
      <c r="G175" s="23">
        <v>0</v>
      </c>
      <c r="H175" s="53">
        <f t="shared" si="9"/>
        <v>0</v>
      </c>
      <c r="I175" s="105"/>
    </row>
    <row r="176" spans="2:9" ht="12.75" customHeight="1" x14ac:dyDescent="0.15">
      <c r="B176" s="36"/>
      <c r="C176" s="12"/>
      <c r="D176" s="12"/>
      <c r="E176" s="2"/>
      <c r="F176" s="127"/>
      <c r="G176" s="22"/>
      <c r="H176" s="38"/>
      <c r="I176" s="101"/>
    </row>
    <row r="177" spans="2:9" ht="12.75" customHeight="1" x14ac:dyDescent="0.15">
      <c r="B177" s="70"/>
      <c r="C177" s="14"/>
      <c r="D177" s="14"/>
      <c r="E177" s="16"/>
      <c r="F177" s="129"/>
      <c r="G177" s="23"/>
      <c r="H177" s="53"/>
      <c r="I177" s="105"/>
    </row>
    <row r="178" spans="2:9" ht="12.75" customHeight="1" x14ac:dyDescent="0.15">
      <c r="B178" s="36"/>
      <c r="C178" s="12"/>
      <c r="D178" s="12"/>
      <c r="E178" s="2"/>
      <c r="F178" s="127"/>
      <c r="G178" s="22"/>
      <c r="H178" s="38"/>
      <c r="I178" s="104"/>
    </row>
    <row r="179" spans="2:9" ht="12.75" customHeight="1" x14ac:dyDescent="0.15">
      <c r="B179" s="70"/>
      <c r="C179" s="14"/>
      <c r="D179" s="14"/>
      <c r="E179" s="16"/>
      <c r="F179" s="129"/>
      <c r="G179" s="23"/>
      <c r="H179" s="53"/>
      <c r="I179" s="105"/>
    </row>
    <row r="180" spans="2:9" ht="12.75" customHeight="1" x14ac:dyDescent="0.15">
      <c r="B180" s="36"/>
      <c r="C180" s="12"/>
      <c r="D180" s="12"/>
      <c r="E180" s="2"/>
      <c r="F180" s="127"/>
      <c r="G180" s="22"/>
      <c r="H180" s="38"/>
      <c r="I180" s="60"/>
    </row>
    <row r="181" spans="2:9" ht="12.75" customHeight="1" x14ac:dyDescent="0.15">
      <c r="B181" s="70"/>
      <c r="C181" s="16" t="s">
        <v>18</v>
      </c>
      <c r="D181" s="14"/>
      <c r="E181" s="16"/>
      <c r="F181" s="129"/>
      <c r="G181" s="23"/>
      <c r="H181" s="53">
        <f>SUM(H149:H180)</f>
        <v>0</v>
      </c>
      <c r="I181" s="105"/>
    </row>
    <row r="182" spans="2:9" ht="12.75" customHeight="1" x14ac:dyDescent="0.15">
      <c r="B182" s="36"/>
      <c r="C182" s="12"/>
      <c r="D182" s="12"/>
      <c r="E182" s="2"/>
      <c r="F182" s="127"/>
      <c r="G182" s="22"/>
      <c r="H182" s="38"/>
      <c r="I182" s="60"/>
    </row>
    <row r="183" spans="2:9" ht="12.75" customHeight="1" x14ac:dyDescent="0.15">
      <c r="B183" s="70"/>
      <c r="C183" s="14"/>
      <c r="D183" s="14"/>
      <c r="E183" s="16"/>
      <c r="F183" s="129"/>
      <c r="G183" s="23"/>
      <c r="H183" s="53"/>
      <c r="I183" s="105"/>
    </row>
    <row r="184" spans="2:9" ht="12.75" customHeight="1" x14ac:dyDescent="0.15">
      <c r="B184" s="36"/>
      <c r="C184" s="12"/>
      <c r="D184" s="12"/>
      <c r="E184" s="2"/>
      <c r="F184" s="127"/>
      <c r="G184" s="22"/>
      <c r="H184" s="38"/>
      <c r="I184" s="58"/>
    </row>
    <row r="185" spans="2:9" ht="12.75" customHeight="1" x14ac:dyDescent="0.15">
      <c r="B185" s="70">
        <f>'科目別内訳(機械)'!$B$67</f>
        <v>4</v>
      </c>
      <c r="C185" s="25" t="str">
        <f>'科目別内訳(機械)'!$C$67</f>
        <v>電気設備工事</v>
      </c>
      <c r="D185" s="14"/>
      <c r="E185" s="16"/>
      <c r="F185" s="129"/>
      <c r="G185" s="23"/>
      <c r="H185" s="53"/>
      <c r="I185" s="61"/>
    </row>
    <row r="186" spans="2:9" ht="12.75" customHeight="1" x14ac:dyDescent="0.15">
      <c r="B186" s="36"/>
      <c r="C186" s="12"/>
      <c r="D186" s="12"/>
      <c r="E186" s="2"/>
      <c r="F186" s="127"/>
      <c r="G186" s="22"/>
      <c r="H186" s="38"/>
      <c r="I186" s="104"/>
    </row>
    <row r="187" spans="2:9" ht="12.75" customHeight="1" x14ac:dyDescent="0.15">
      <c r="B187" s="70"/>
      <c r="C187" s="14" t="s">
        <v>172</v>
      </c>
      <c r="D187" s="14" t="s">
        <v>180</v>
      </c>
      <c r="E187" s="16" t="s">
        <v>171</v>
      </c>
      <c r="F187" s="129">
        <f>10</f>
        <v>10</v>
      </c>
      <c r="G187" s="23">
        <v>0</v>
      </c>
      <c r="H187" s="53">
        <f t="shared" ref="H187:H225" si="10">F187*G187</f>
        <v>0</v>
      </c>
      <c r="I187" s="105"/>
    </row>
    <row r="188" spans="2:9" ht="12.75" customHeight="1" x14ac:dyDescent="0.15">
      <c r="B188" s="36"/>
      <c r="C188" s="12"/>
      <c r="D188" s="12"/>
      <c r="E188" s="2"/>
      <c r="F188" s="127"/>
      <c r="G188" s="22"/>
      <c r="H188" s="38"/>
      <c r="I188" s="104"/>
    </row>
    <row r="189" spans="2:9" ht="12.75" customHeight="1" x14ac:dyDescent="0.15">
      <c r="B189" s="70"/>
      <c r="C189" s="14" t="s">
        <v>172</v>
      </c>
      <c r="D189" s="14" t="s">
        <v>224</v>
      </c>
      <c r="E189" s="16" t="s">
        <v>127</v>
      </c>
      <c r="F189" s="129">
        <f>17+14+2</f>
        <v>33</v>
      </c>
      <c r="G189" s="23">
        <v>0</v>
      </c>
      <c r="H189" s="53">
        <f t="shared" si="10"/>
        <v>0</v>
      </c>
      <c r="I189" s="105"/>
    </row>
    <row r="190" spans="2:9" ht="12.75" customHeight="1" x14ac:dyDescent="0.15">
      <c r="B190" s="36"/>
      <c r="C190" s="11"/>
      <c r="D190" s="11"/>
      <c r="E190" s="2"/>
      <c r="F190" s="22"/>
      <c r="G190" s="22"/>
      <c r="H190" s="38"/>
      <c r="I190" s="104"/>
    </row>
    <row r="191" spans="2:9" ht="12.75" customHeight="1" x14ac:dyDescent="0.15">
      <c r="B191" s="70"/>
      <c r="C191" s="25" t="s">
        <v>173</v>
      </c>
      <c r="D191" s="14" t="s">
        <v>180</v>
      </c>
      <c r="E191" s="16" t="s">
        <v>171</v>
      </c>
      <c r="F191" s="23">
        <f>5</f>
        <v>5</v>
      </c>
      <c r="G191" s="23">
        <v>0</v>
      </c>
      <c r="H191" s="53">
        <f t="shared" si="10"/>
        <v>0</v>
      </c>
      <c r="I191" s="105"/>
    </row>
    <row r="192" spans="2:9" ht="12.75" customHeight="1" x14ac:dyDescent="0.15">
      <c r="B192" s="36"/>
      <c r="C192" s="11"/>
      <c r="D192" s="11"/>
      <c r="E192" s="2"/>
      <c r="F192" s="22"/>
      <c r="G192" s="22"/>
      <c r="H192" s="38"/>
      <c r="I192" s="104"/>
    </row>
    <row r="193" spans="2:9" ht="12.75" customHeight="1" x14ac:dyDescent="0.15">
      <c r="B193" s="70"/>
      <c r="C193" s="25" t="s">
        <v>173</v>
      </c>
      <c r="D193" s="14" t="s">
        <v>224</v>
      </c>
      <c r="E193" s="16" t="s">
        <v>127</v>
      </c>
      <c r="F193" s="23">
        <f>13+2</f>
        <v>15</v>
      </c>
      <c r="G193" s="23">
        <v>0</v>
      </c>
      <c r="H193" s="53">
        <f t="shared" si="10"/>
        <v>0</v>
      </c>
      <c r="I193" s="105"/>
    </row>
    <row r="194" spans="2:9" ht="12.75" customHeight="1" x14ac:dyDescent="0.15">
      <c r="B194" s="36"/>
      <c r="C194" s="12"/>
      <c r="D194" s="12"/>
      <c r="E194" s="2"/>
      <c r="F194" s="22"/>
      <c r="G194" s="22"/>
      <c r="H194" s="38"/>
      <c r="I194" s="104"/>
    </row>
    <row r="195" spans="2:9" ht="12.75" customHeight="1" x14ac:dyDescent="0.15">
      <c r="B195" s="70"/>
      <c r="C195" s="14" t="s">
        <v>174</v>
      </c>
      <c r="D195" s="14" t="s">
        <v>180</v>
      </c>
      <c r="E195" s="16" t="s">
        <v>171</v>
      </c>
      <c r="F195" s="27">
        <f>5</f>
        <v>5</v>
      </c>
      <c r="G195" s="23">
        <v>0</v>
      </c>
      <c r="H195" s="53">
        <f t="shared" si="10"/>
        <v>0</v>
      </c>
      <c r="I195" s="105"/>
    </row>
    <row r="196" spans="2:9" ht="12.75" customHeight="1" x14ac:dyDescent="0.15">
      <c r="B196" s="36"/>
      <c r="C196" s="12"/>
      <c r="D196" s="12"/>
      <c r="E196" s="2"/>
      <c r="F196" s="22"/>
      <c r="G196" s="22"/>
      <c r="H196" s="38"/>
      <c r="I196" s="104"/>
    </row>
    <row r="197" spans="2:9" ht="12.75" customHeight="1" x14ac:dyDescent="0.15">
      <c r="B197" s="70"/>
      <c r="C197" s="14" t="s">
        <v>174</v>
      </c>
      <c r="D197" s="14" t="s">
        <v>224</v>
      </c>
      <c r="E197" s="16" t="s">
        <v>127</v>
      </c>
      <c r="F197" s="27">
        <f>13+2</f>
        <v>15</v>
      </c>
      <c r="G197" s="23">
        <v>0</v>
      </c>
      <c r="H197" s="53">
        <f t="shared" si="10"/>
        <v>0</v>
      </c>
      <c r="I197" s="105"/>
    </row>
    <row r="198" spans="2:9" ht="12.75" customHeight="1" x14ac:dyDescent="0.15">
      <c r="B198" s="36"/>
      <c r="C198" s="12"/>
      <c r="D198" s="12"/>
      <c r="E198" s="2"/>
      <c r="F198" s="22"/>
      <c r="G198" s="22"/>
      <c r="H198" s="38"/>
      <c r="I198" s="104"/>
    </row>
    <row r="199" spans="2:9" ht="12.75" customHeight="1" x14ac:dyDescent="0.15">
      <c r="B199" s="70"/>
      <c r="C199" s="14" t="s">
        <v>175</v>
      </c>
      <c r="D199" s="14" t="s">
        <v>180</v>
      </c>
      <c r="E199" s="16" t="s">
        <v>171</v>
      </c>
      <c r="F199" s="23">
        <f>7+6+5+11</f>
        <v>29</v>
      </c>
      <c r="G199" s="23">
        <v>0</v>
      </c>
      <c r="H199" s="53">
        <f t="shared" si="10"/>
        <v>0</v>
      </c>
      <c r="I199" s="105"/>
    </row>
    <row r="200" spans="2:9" ht="12.75" customHeight="1" x14ac:dyDescent="0.15">
      <c r="B200" s="36"/>
      <c r="C200" s="12"/>
      <c r="D200" s="12"/>
      <c r="E200" s="2"/>
      <c r="F200" s="22"/>
      <c r="G200" s="22"/>
      <c r="H200" s="38"/>
      <c r="I200" s="104"/>
    </row>
    <row r="201" spans="2:9" ht="12.75" customHeight="1" x14ac:dyDescent="0.15">
      <c r="B201" s="70"/>
      <c r="C201" s="14" t="s">
        <v>175</v>
      </c>
      <c r="D201" s="14" t="s">
        <v>224</v>
      </c>
      <c r="E201" s="16" t="s">
        <v>127</v>
      </c>
      <c r="F201" s="23">
        <f>27+2+2+2</f>
        <v>33</v>
      </c>
      <c r="G201" s="23">
        <v>0</v>
      </c>
      <c r="H201" s="53">
        <f t="shared" si="10"/>
        <v>0</v>
      </c>
      <c r="I201" s="105"/>
    </row>
    <row r="202" spans="2:9" ht="12.75" customHeight="1" x14ac:dyDescent="0.15">
      <c r="B202" s="36"/>
      <c r="C202" s="12"/>
      <c r="D202" s="12"/>
      <c r="E202" s="2"/>
      <c r="F202" s="22"/>
      <c r="G202" s="22"/>
      <c r="H202" s="38"/>
      <c r="I202" s="104"/>
    </row>
    <row r="203" spans="2:9" ht="12.75" customHeight="1" x14ac:dyDescent="0.15">
      <c r="B203" s="70"/>
      <c r="C203" s="14" t="s">
        <v>176</v>
      </c>
      <c r="D203" s="14" t="s">
        <v>180</v>
      </c>
      <c r="E203" s="16" t="s">
        <v>171</v>
      </c>
      <c r="F203" s="23">
        <f>7+6+5</f>
        <v>18</v>
      </c>
      <c r="G203" s="23">
        <v>0</v>
      </c>
      <c r="H203" s="53">
        <f t="shared" si="10"/>
        <v>0</v>
      </c>
      <c r="I203" s="105"/>
    </row>
    <row r="204" spans="2:9" ht="12.75" customHeight="1" x14ac:dyDescent="0.15">
      <c r="B204" s="36"/>
      <c r="C204" s="12"/>
      <c r="D204" s="12"/>
      <c r="E204" s="2"/>
      <c r="F204" s="22"/>
      <c r="G204" s="22"/>
      <c r="H204" s="38"/>
      <c r="I204" s="104"/>
    </row>
    <row r="205" spans="2:9" ht="12.75" customHeight="1" x14ac:dyDescent="0.15">
      <c r="B205" s="70"/>
      <c r="C205" s="14" t="s">
        <v>176</v>
      </c>
      <c r="D205" s="14" t="s">
        <v>224</v>
      </c>
      <c r="E205" s="16" t="s">
        <v>127</v>
      </c>
      <c r="F205" s="23">
        <f>27+2</f>
        <v>29</v>
      </c>
      <c r="G205" s="23">
        <v>0</v>
      </c>
      <c r="H205" s="53">
        <f t="shared" si="10"/>
        <v>0</v>
      </c>
      <c r="I205" s="105"/>
    </row>
    <row r="206" spans="2:9" ht="12.75" customHeight="1" x14ac:dyDescent="0.15">
      <c r="B206" s="36"/>
      <c r="C206" s="12"/>
      <c r="D206" s="12"/>
      <c r="E206" s="2"/>
      <c r="F206" s="22"/>
      <c r="G206" s="22"/>
      <c r="H206" s="38"/>
      <c r="I206" s="104"/>
    </row>
    <row r="207" spans="2:9" ht="12.75" customHeight="1" x14ac:dyDescent="0.15">
      <c r="B207" s="70"/>
      <c r="C207" s="14" t="s">
        <v>177</v>
      </c>
      <c r="D207" s="14" t="s">
        <v>180</v>
      </c>
      <c r="E207" s="16" t="s">
        <v>171</v>
      </c>
      <c r="F207" s="23">
        <f>11</f>
        <v>11</v>
      </c>
      <c r="G207" s="23">
        <v>0</v>
      </c>
      <c r="H207" s="53">
        <f t="shared" si="10"/>
        <v>0</v>
      </c>
      <c r="I207" s="105"/>
    </row>
    <row r="208" spans="2:9" ht="12.75" customHeight="1" x14ac:dyDescent="0.15">
      <c r="B208" s="36"/>
      <c r="C208" s="12"/>
      <c r="D208" s="12"/>
      <c r="E208" s="2"/>
      <c r="F208" s="22"/>
      <c r="G208" s="22"/>
      <c r="H208" s="38"/>
      <c r="I208" s="104"/>
    </row>
    <row r="209" spans="2:9" ht="12.75" customHeight="1" x14ac:dyDescent="0.15">
      <c r="B209" s="70"/>
      <c r="C209" s="14" t="s">
        <v>177</v>
      </c>
      <c r="D209" s="14" t="s">
        <v>224</v>
      </c>
      <c r="E209" s="16" t="s">
        <v>127</v>
      </c>
      <c r="F209" s="23">
        <f>2+2</f>
        <v>4</v>
      </c>
      <c r="G209" s="23">
        <v>0</v>
      </c>
      <c r="H209" s="53">
        <f t="shared" si="10"/>
        <v>0</v>
      </c>
      <c r="I209" s="105"/>
    </row>
    <row r="210" spans="2:9" ht="12.75" customHeight="1" x14ac:dyDescent="0.15">
      <c r="B210" s="36"/>
      <c r="C210" s="12"/>
      <c r="D210" s="12"/>
      <c r="E210" s="2"/>
      <c r="F210" s="22"/>
      <c r="G210" s="22"/>
      <c r="H210" s="38"/>
      <c r="I210" s="104"/>
    </row>
    <row r="211" spans="2:9" ht="12.75" customHeight="1" x14ac:dyDescent="0.15">
      <c r="B211" s="70"/>
      <c r="C211" s="14" t="s">
        <v>178</v>
      </c>
      <c r="D211" s="14" t="s">
        <v>180</v>
      </c>
      <c r="E211" s="16" t="s">
        <v>171</v>
      </c>
      <c r="F211" s="23">
        <f>11</f>
        <v>11</v>
      </c>
      <c r="G211" s="23">
        <v>0</v>
      </c>
      <c r="H211" s="53">
        <f t="shared" si="10"/>
        <v>0</v>
      </c>
      <c r="I211" s="105"/>
    </row>
    <row r="212" spans="2:9" ht="12.75" customHeight="1" x14ac:dyDescent="0.15">
      <c r="B212" s="36"/>
      <c r="C212" s="12"/>
      <c r="D212" s="12"/>
      <c r="E212" s="2"/>
      <c r="F212" s="22"/>
      <c r="G212" s="22"/>
      <c r="H212" s="38"/>
      <c r="I212" s="104"/>
    </row>
    <row r="213" spans="2:9" ht="12.75" customHeight="1" x14ac:dyDescent="0.15">
      <c r="B213" s="70"/>
      <c r="C213" s="14" t="s">
        <v>178</v>
      </c>
      <c r="D213" s="14" t="s">
        <v>224</v>
      </c>
      <c r="E213" s="16" t="s">
        <v>127</v>
      </c>
      <c r="F213" s="23">
        <f>2+2</f>
        <v>4</v>
      </c>
      <c r="G213" s="23">
        <v>0</v>
      </c>
      <c r="H213" s="53">
        <f t="shared" si="10"/>
        <v>0</v>
      </c>
      <c r="I213" s="105"/>
    </row>
    <row r="214" spans="2:9" ht="12.75" customHeight="1" x14ac:dyDescent="0.15">
      <c r="B214" s="36"/>
      <c r="C214" s="12"/>
      <c r="D214" s="12"/>
      <c r="E214" s="2"/>
      <c r="F214" s="22"/>
      <c r="G214" s="22"/>
      <c r="H214" s="38"/>
      <c r="I214" s="104"/>
    </row>
    <row r="215" spans="2:9" ht="12.75" customHeight="1" x14ac:dyDescent="0.15">
      <c r="B215" s="70"/>
      <c r="C215" s="14" t="s">
        <v>179</v>
      </c>
      <c r="D215" s="14" t="s">
        <v>180</v>
      </c>
      <c r="E215" s="16" t="s">
        <v>171</v>
      </c>
      <c r="F215" s="23">
        <f>15</f>
        <v>15</v>
      </c>
      <c r="G215" s="23">
        <v>0</v>
      </c>
      <c r="H215" s="53">
        <f t="shared" si="10"/>
        <v>0</v>
      </c>
      <c r="I215" s="105"/>
    </row>
    <row r="216" spans="2:9" ht="12.75" customHeight="1" x14ac:dyDescent="0.15">
      <c r="B216" s="36"/>
      <c r="C216" s="12"/>
      <c r="D216" s="12"/>
      <c r="E216" s="2"/>
      <c r="F216" s="127"/>
      <c r="G216" s="22"/>
      <c r="H216" s="38"/>
      <c r="I216" s="104"/>
    </row>
    <row r="217" spans="2:9" ht="12.75" customHeight="1" x14ac:dyDescent="0.15">
      <c r="B217" s="70"/>
      <c r="C217" s="14" t="s">
        <v>181</v>
      </c>
      <c r="D217" s="14" t="s">
        <v>182</v>
      </c>
      <c r="E217" s="16" t="s">
        <v>171</v>
      </c>
      <c r="F217" s="129">
        <f>40</f>
        <v>40</v>
      </c>
      <c r="G217" s="23">
        <v>0</v>
      </c>
      <c r="H217" s="53">
        <f t="shared" si="10"/>
        <v>0</v>
      </c>
      <c r="I217" s="105"/>
    </row>
    <row r="218" spans="2:9" ht="12.75" customHeight="1" x14ac:dyDescent="0.15">
      <c r="B218" s="36"/>
      <c r="C218" s="12"/>
      <c r="D218" s="12"/>
      <c r="E218" s="2"/>
      <c r="F218" s="127"/>
      <c r="G218" s="22"/>
      <c r="H218" s="38"/>
      <c r="I218" s="104"/>
    </row>
    <row r="219" spans="2:9" ht="12.75" customHeight="1" x14ac:dyDescent="0.15">
      <c r="B219" s="70"/>
      <c r="C219" s="14" t="s">
        <v>181</v>
      </c>
      <c r="D219" s="14" t="s">
        <v>183</v>
      </c>
      <c r="E219" s="16" t="s">
        <v>171</v>
      </c>
      <c r="F219" s="129">
        <v>47</v>
      </c>
      <c r="G219" s="23">
        <v>0</v>
      </c>
      <c r="H219" s="53">
        <f t="shared" si="10"/>
        <v>0</v>
      </c>
      <c r="I219" s="105"/>
    </row>
    <row r="220" spans="2:9" ht="12.75" customHeight="1" x14ac:dyDescent="0.15">
      <c r="B220" s="36"/>
      <c r="C220" s="12"/>
      <c r="D220" s="12"/>
      <c r="E220" s="2"/>
      <c r="F220" s="127"/>
      <c r="G220" s="22"/>
      <c r="H220" s="38"/>
      <c r="I220" s="104"/>
    </row>
    <row r="221" spans="2:9" ht="12.75" customHeight="1" x14ac:dyDescent="0.15">
      <c r="B221" s="70"/>
      <c r="C221" s="14" t="s">
        <v>184</v>
      </c>
      <c r="D221" s="14" t="s">
        <v>185</v>
      </c>
      <c r="E221" s="16" t="s">
        <v>171</v>
      </c>
      <c r="F221" s="129">
        <v>4</v>
      </c>
      <c r="G221" s="23">
        <v>0</v>
      </c>
      <c r="H221" s="53">
        <f t="shared" si="10"/>
        <v>0</v>
      </c>
      <c r="I221" s="105"/>
    </row>
    <row r="222" spans="2:9" ht="12.75" customHeight="1" x14ac:dyDescent="0.15">
      <c r="B222" s="36"/>
      <c r="C222" s="12"/>
      <c r="D222" s="12"/>
      <c r="E222" s="2"/>
      <c r="F222" s="127"/>
      <c r="G222" s="22"/>
      <c r="H222" s="38"/>
      <c r="I222" s="104"/>
    </row>
    <row r="223" spans="2:9" ht="12.75" customHeight="1" x14ac:dyDescent="0.15">
      <c r="B223" s="70"/>
      <c r="C223" s="14" t="s">
        <v>184</v>
      </c>
      <c r="D223" s="14" t="s">
        <v>186</v>
      </c>
      <c r="E223" s="16" t="s">
        <v>171</v>
      </c>
      <c r="F223" s="129">
        <v>6</v>
      </c>
      <c r="G223" s="23">
        <v>0</v>
      </c>
      <c r="H223" s="53">
        <f t="shared" si="10"/>
        <v>0</v>
      </c>
      <c r="I223" s="105"/>
    </row>
    <row r="224" spans="2:9" ht="12.75" customHeight="1" x14ac:dyDescent="0.15">
      <c r="B224" s="36"/>
      <c r="C224" s="12" t="s">
        <v>188</v>
      </c>
      <c r="D224" s="12"/>
      <c r="E224" s="2"/>
      <c r="F224" s="127"/>
      <c r="G224" s="22"/>
      <c r="H224" s="38"/>
      <c r="I224" s="101"/>
    </row>
    <row r="225" spans="2:9" ht="12.75" customHeight="1" x14ac:dyDescent="0.15">
      <c r="B225" s="70"/>
      <c r="C225" s="14" t="s">
        <v>187</v>
      </c>
      <c r="D225" s="14"/>
      <c r="E225" s="16" t="s">
        <v>13</v>
      </c>
      <c r="F225" s="129">
        <v>1</v>
      </c>
      <c r="G225" s="23">
        <v>0</v>
      </c>
      <c r="H225" s="53">
        <f t="shared" si="10"/>
        <v>0</v>
      </c>
      <c r="I225" s="105"/>
    </row>
    <row r="226" spans="2:9" ht="12.75" customHeight="1" x14ac:dyDescent="0.15">
      <c r="B226" s="36"/>
      <c r="C226" s="12"/>
      <c r="D226" s="12"/>
      <c r="E226" s="2"/>
      <c r="F226" s="127"/>
      <c r="G226" s="22"/>
      <c r="H226" s="38"/>
      <c r="I226" s="101"/>
    </row>
    <row r="227" spans="2:9" ht="12.75" customHeight="1" x14ac:dyDescent="0.15">
      <c r="B227" s="70"/>
      <c r="C227" s="14"/>
      <c r="D227" s="14"/>
      <c r="E227" s="16"/>
      <c r="F227" s="129"/>
      <c r="G227" s="23"/>
      <c r="H227" s="53"/>
      <c r="I227" s="105"/>
    </row>
    <row r="228" spans="2:9" ht="12.75" customHeight="1" x14ac:dyDescent="0.15">
      <c r="B228" s="36"/>
      <c r="C228" s="12"/>
      <c r="D228" s="12"/>
      <c r="E228" s="2"/>
      <c r="F228" s="127"/>
      <c r="G228" s="22"/>
      <c r="H228" s="38"/>
      <c r="I228" s="101"/>
    </row>
    <row r="229" spans="2:9" ht="12.75" customHeight="1" x14ac:dyDescent="0.15">
      <c r="B229" s="70"/>
      <c r="C229" s="14"/>
      <c r="D229" s="14"/>
      <c r="E229" s="16"/>
      <c r="F229" s="129"/>
      <c r="G229" s="23"/>
      <c r="H229" s="53"/>
      <c r="I229" s="105"/>
    </row>
    <row r="230" spans="2:9" ht="12.75" customHeight="1" x14ac:dyDescent="0.15">
      <c r="B230" s="36"/>
      <c r="C230" s="12"/>
      <c r="D230" s="12"/>
      <c r="E230" s="2"/>
      <c r="F230" s="127"/>
      <c r="G230" s="22"/>
      <c r="H230" s="38"/>
      <c r="I230" s="58"/>
    </row>
    <row r="231" spans="2:9" ht="12.75" customHeight="1" x14ac:dyDescent="0.15">
      <c r="B231" s="70"/>
      <c r="C231" s="16" t="s">
        <v>18</v>
      </c>
      <c r="D231" s="14"/>
      <c r="E231" s="16"/>
      <c r="F231" s="129"/>
      <c r="G231" s="23"/>
      <c r="H231" s="53">
        <f>SUM(H185:H230)</f>
        <v>0</v>
      </c>
      <c r="I231" s="61"/>
    </row>
    <row r="232" spans="2:9" ht="12.75" customHeight="1" x14ac:dyDescent="0.15">
      <c r="B232" s="36"/>
      <c r="C232" s="12"/>
      <c r="D232" s="12"/>
      <c r="E232" s="2"/>
      <c r="F232" s="127"/>
      <c r="G232" s="22"/>
      <c r="H232" s="38"/>
      <c r="I232" s="104"/>
    </row>
    <row r="233" spans="2:9" ht="12.75" customHeight="1" x14ac:dyDescent="0.15">
      <c r="B233" s="70"/>
      <c r="C233" s="14"/>
      <c r="D233" s="14"/>
      <c r="E233" s="16"/>
      <c r="F233" s="129"/>
      <c r="G233" s="23"/>
      <c r="H233" s="53"/>
      <c r="I233" s="102"/>
    </row>
    <row r="234" spans="2:9" ht="12.75" customHeight="1" x14ac:dyDescent="0.15">
      <c r="B234" s="36"/>
      <c r="C234" s="12"/>
      <c r="D234" s="12"/>
      <c r="E234" s="2"/>
      <c r="F234" s="127"/>
      <c r="G234" s="22"/>
      <c r="H234" s="38"/>
      <c r="I234" s="104"/>
    </row>
    <row r="235" spans="2:9" ht="12.75" customHeight="1" x14ac:dyDescent="0.15">
      <c r="B235" s="70"/>
      <c r="C235" s="14"/>
      <c r="D235" s="14"/>
      <c r="E235" s="16"/>
      <c r="F235" s="129"/>
      <c r="G235" s="23"/>
      <c r="H235" s="53"/>
      <c r="I235" s="102"/>
    </row>
    <row r="236" spans="2:9" ht="12.75" customHeight="1" x14ac:dyDescent="0.15">
      <c r="B236" s="36"/>
      <c r="C236" s="12"/>
      <c r="D236" s="12"/>
      <c r="E236" s="2"/>
      <c r="F236" s="127"/>
      <c r="G236" s="22"/>
      <c r="H236" s="38"/>
      <c r="I236" s="104"/>
    </row>
    <row r="237" spans="2:9" ht="12.75" customHeight="1" x14ac:dyDescent="0.15">
      <c r="B237" s="70"/>
      <c r="C237" s="14"/>
      <c r="D237" s="14"/>
      <c r="E237" s="16"/>
      <c r="F237" s="129"/>
      <c r="G237" s="23"/>
      <c r="H237" s="53"/>
      <c r="I237" s="102"/>
    </row>
    <row r="238" spans="2:9" ht="12.75" customHeight="1" x14ac:dyDescent="0.15">
      <c r="B238" s="36"/>
      <c r="C238" s="12"/>
      <c r="D238" s="12"/>
      <c r="E238" s="2"/>
      <c r="F238" s="127"/>
      <c r="G238" s="22"/>
      <c r="H238" s="38"/>
      <c r="I238" s="60"/>
    </row>
    <row r="239" spans="2:9" ht="12.75" customHeight="1" x14ac:dyDescent="0.15">
      <c r="B239" s="70"/>
      <c r="C239" s="14"/>
      <c r="D239" s="14"/>
      <c r="E239" s="16"/>
      <c r="F239" s="129"/>
      <c r="G239" s="23"/>
      <c r="H239" s="53"/>
      <c r="I239" s="61"/>
    </row>
    <row r="240" spans="2:9" ht="12.75" customHeight="1" x14ac:dyDescent="0.15">
      <c r="B240" s="36"/>
      <c r="C240" s="12"/>
      <c r="D240" s="12"/>
      <c r="E240" s="2"/>
      <c r="F240" s="127"/>
      <c r="G240" s="22"/>
      <c r="H240" s="38"/>
      <c r="I240" s="58"/>
    </row>
    <row r="241" spans="2:9" ht="12.75" customHeight="1" x14ac:dyDescent="0.15">
      <c r="B241" s="70"/>
      <c r="C241" s="14"/>
      <c r="D241" s="14"/>
      <c r="E241" s="16"/>
      <c r="F241" s="129"/>
      <c r="G241" s="23"/>
      <c r="H241" s="53"/>
      <c r="I241" s="59"/>
    </row>
    <row r="242" spans="2:9" ht="12.75" customHeight="1" x14ac:dyDescent="0.15">
      <c r="B242" s="36"/>
      <c r="C242" s="12"/>
      <c r="D242" s="12"/>
      <c r="E242" s="2"/>
      <c r="F242" s="127"/>
      <c r="G242" s="22"/>
      <c r="H242" s="38"/>
      <c r="I242" s="58"/>
    </row>
    <row r="243" spans="2:9" ht="12.75" customHeight="1" x14ac:dyDescent="0.15">
      <c r="B243" s="70">
        <f>'科目別内訳(機械)'!$B$73</f>
        <v>5</v>
      </c>
      <c r="C243" s="25" t="str">
        <f>'科目別内訳(機械)'!$C$73</f>
        <v>撤去工事</v>
      </c>
      <c r="D243" s="14"/>
      <c r="E243" s="16"/>
      <c r="F243" s="129"/>
      <c r="G243" s="23"/>
      <c r="H243" s="53"/>
      <c r="I243" s="61"/>
    </row>
    <row r="244" spans="2:9" ht="12.75" customHeight="1" x14ac:dyDescent="0.15">
      <c r="B244" s="36"/>
      <c r="C244" s="12"/>
      <c r="D244" s="12"/>
      <c r="E244" s="2"/>
      <c r="F244" s="127"/>
      <c r="G244" s="22"/>
      <c r="H244" s="38"/>
      <c r="I244" s="58"/>
    </row>
    <row r="245" spans="2:9" ht="12.75" customHeight="1" x14ac:dyDescent="0.15">
      <c r="B245" s="70"/>
      <c r="C245" s="14" t="s">
        <v>25</v>
      </c>
      <c r="D245" s="14"/>
      <c r="E245" s="16" t="s">
        <v>13</v>
      </c>
      <c r="F245" s="129">
        <v>1</v>
      </c>
      <c r="G245" s="23">
        <v>0</v>
      </c>
      <c r="H245" s="53">
        <f t="shared" ref="H245:H249" si="11">F245*G245</f>
        <v>0</v>
      </c>
      <c r="I245" s="105" t="s">
        <v>325</v>
      </c>
    </row>
    <row r="246" spans="2:9" ht="12.75" customHeight="1" x14ac:dyDescent="0.15">
      <c r="B246" s="36"/>
      <c r="C246" s="12"/>
      <c r="D246" s="12"/>
      <c r="E246" s="2"/>
      <c r="F246" s="127"/>
      <c r="G246" s="22"/>
      <c r="H246" s="38"/>
      <c r="I246" s="58"/>
    </row>
    <row r="247" spans="2:9" ht="12.75" customHeight="1" x14ac:dyDescent="0.15">
      <c r="B247" s="70"/>
      <c r="C247" s="14" t="s">
        <v>28</v>
      </c>
      <c r="D247" s="14"/>
      <c r="E247" s="16" t="s">
        <v>13</v>
      </c>
      <c r="F247" s="129">
        <v>1</v>
      </c>
      <c r="G247" s="23">
        <v>0</v>
      </c>
      <c r="H247" s="53">
        <f t="shared" si="11"/>
        <v>0</v>
      </c>
      <c r="I247" s="105" t="s">
        <v>326</v>
      </c>
    </row>
    <row r="248" spans="2:9" ht="12.75" customHeight="1" x14ac:dyDescent="0.15">
      <c r="B248" s="36"/>
      <c r="C248" s="12"/>
      <c r="D248" s="12"/>
      <c r="E248" s="2"/>
      <c r="F248" s="127"/>
      <c r="G248" s="22"/>
      <c r="H248" s="38"/>
      <c r="I248" s="58"/>
    </row>
    <row r="249" spans="2:9" ht="12.75" customHeight="1" x14ac:dyDescent="0.15">
      <c r="B249" s="70"/>
      <c r="C249" s="14" t="s">
        <v>193</v>
      </c>
      <c r="D249" s="14"/>
      <c r="E249" s="16" t="s">
        <v>194</v>
      </c>
      <c r="F249" s="129">
        <v>1</v>
      </c>
      <c r="G249" s="23">
        <v>0</v>
      </c>
      <c r="H249" s="53">
        <f t="shared" si="11"/>
        <v>0</v>
      </c>
      <c r="I249" s="105" t="s">
        <v>327</v>
      </c>
    </row>
    <row r="250" spans="2:9" ht="12.75" customHeight="1" x14ac:dyDescent="0.15">
      <c r="B250" s="82"/>
      <c r="C250" s="13"/>
      <c r="D250" s="63"/>
      <c r="E250" s="15"/>
      <c r="F250" s="130"/>
      <c r="G250" s="27"/>
      <c r="H250" s="56"/>
      <c r="I250" s="60"/>
    </row>
    <row r="251" spans="2:9" ht="12.75" customHeight="1" x14ac:dyDescent="0.15">
      <c r="B251" s="82"/>
      <c r="C251" s="14"/>
      <c r="D251" s="63"/>
      <c r="E251" s="16"/>
      <c r="F251" s="128"/>
      <c r="G251" s="27"/>
      <c r="H251" s="43"/>
      <c r="I251" s="61"/>
    </row>
    <row r="252" spans="2:9" ht="12.75" customHeight="1" x14ac:dyDescent="0.15">
      <c r="B252" s="36"/>
      <c r="C252" s="12"/>
      <c r="D252" s="12"/>
      <c r="E252" s="2"/>
      <c r="F252" s="127"/>
      <c r="G252" s="22"/>
      <c r="H252" s="38"/>
      <c r="I252" s="58"/>
    </row>
    <row r="253" spans="2:9" ht="12.75" customHeight="1" x14ac:dyDescent="0.15">
      <c r="B253" s="70"/>
      <c r="C253" s="16" t="s">
        <v>18</v>
      </c>
      <c r="D253" s="14"/>
      <c r="E253" s="16"/>
      <c r="F253" s="129"/>
      <c r="G253" s="23"/>
      <c r="H253" s="53">
        <f>SUM(H243:H252)</f>
        <v>0</v>
      </c>
      <c r="I253" s="59"/>
    </row>
    <row r="254" spans="2:9" ht="12.75" customHeight="1" x14ac:dyDescent="0.15">
      <c r="B254" s="36"/>
      <c r="C254" s="12"/>
      <c r="D254" s="12"/>
      <c r="E254" s="2"/>
      <c r="F254" s="127"/>
      <c r="G254" s="22"/>
      <c r="H254" s="38"/>
      <c r="I254" s="60"/>
    </row>
    <row r="255" spans="2:9" ht="12.75" customHeight="1" x14ac:dyDescent="0.15">
      <c r="B255" s="70"/>
      <c r="C255" s="14"/>
      <c r="D255" s="14"/>
      <c r="E255" s="16"/>
      <c r="F255" s="129"/>
      <c r="G255" s="23"/>
      <c r="H255" s="53"/>
      <c r="I255" s="59"/>
    </row>
    <row r="256" spans="2:9" ht="12.75" customHeight="1" x14ac:dyDescent="0.15">
      <c r="B256" s="36"/>
      <c r="C256" s="12"/>
      <c r="D256" s="12"/>
      <c r="E256" s="2"/>
      <c r="F256" s="127"/>
      <c r="G256" s="22"/>
      <c r="H256" s="38"/>
      <c r="I256" s="58"/>
    </row>
    <row r="257" spans="2:9" ht="12.75" customHeight="1" x14ac:dyDescent="0.15">
      <c r="B257" s="70">
        <f>'科目別内訳(機械)'!$B$79</f>
        <v>6</v>
      </c>
      <c r="C257" s="25" t="str">
        <f>'科目別内訳(機械)'!$C$79</f>
        <v>発生材処分</v>
      </c>
      <c r="D257" s="14"/>
      <c r="E257" s="16"/>
      <c r="F257" s="129"/>
      <c r="G257" s="23"/>
      <c r="H257" s="53"/>
      <c r="I257" s="61"/>
    </row>
    <row r="258" spans="2:9" ht="12.75" customHeight="1" x14ac:dyDescent="0.15">
      <c r="B258" s="36"/>
      <c r="C258" s="12"/>
      <c r="D258" s="12"/>
      <c r="E258" s="2"/>
      <c r="F258" s="127"/>
      <c r="G258" s="22"/>
      <c r="H258" s="38"/>
      <c r="I258" s="58"/>
    </row>
    <row r="259" spans="2:9" ht="12.75" customHeight="1" x14ac:dyDescent="0.15">
      <c r="B259" s="70"/>
      <c r="C259" s="14" t="s">
        <v>79</v>
      </c>
      <c r="D259" s="14"/>
      <c r="E259" s="16"/>
      <c r="F259" s="129"/>
      <c r="G259" s="23"/>
      <c r="H259" s="53"/>
      <c r="I259" s="105"/>
    </row>
    <row r="260" spans="2:9" ht="12.75" customHeight="1" x14ac:dyDescent="0.15">
      <c r="B260" s="36"/>
      <c r="C260" s="12"/>
      <c r="D260" s="12"/>
      <c r="E260" s="2"/>
      <c r="F260" s="131"/>
      <c r="G260" s="22"/>
      <c r="H260" s="38"/>
      <c r="I260" s="58"/>
    </row>
    <row r="261" spans="2:9" ht="12.75" customHeight="1" x14ac:dyDescent="0.15">
      <c r="B261" s="70"/>
      <c r="C261" s="14" t="s">
        <v>43</v>
      </c>
      <c r="D261" s="14" t="s">
        <v>41</v>
      </c>
      <c r="E261" s="16" t="s">
        <v>40</v>
      </c>
      <c r="F261" s="149">
        <f>'[1]改修（撤去機器）'!$S$48</f>
        <v>0.45</v>
      </c>
      <c r="G261" s="23">
        <v>0</v>
      </c>
      <c r="H261" s="53">
        <f t="shared" ref="H261:H265" si="12">F261*G261</f>
        <v>0</v>
      </c>
      <c r="I261" s="105"/>
    </row>
    <row r="262" spans="2:9" ht="12.75" customHeight="1" x14ac:dyDescent="0.15">
      <c r="B262" s="36"/>
      <c r="C262" s="12"/>
      <c r="D262" s="12"/>
      <c r="E262" s="2"/>
      <c r="F262" s="131"/>
      <c r="G262" s="22"/>
      <c r="H262" s="38"/>
      <c r="I262" s="58"/>
    </row>
    <row r="263" spans="2:9" ht="12.75" customHeight="1" x14ac:dyDescent="0.15">
      <c r="B263" s="70"/>
      <c r="C263" s="14" t="s">
        <v>43</v>
      </c>
      <c r="D263" s="14" t="s">
        <v>109</v>
      </c>
      <c r="E263" s="16" t="s">
        <v>40</v>
      </c>
      <c r="F263" s="149">
        <f>ROUND('[1]改修（撤去機器）'!$S$49,1)</f>
        <v>36.6</v>
      </c>
      <c r="G263" s="23">
        <v>0</v>
      </c>
      <c r="H263" s="53">
        <f t="shared" si="12"/>
        <v>0</v>
      </c>
      <c r="I263" s="105"/>
    </row>
    <row r="264" spans="2:9" ht="12.75" customHeight="1" x14ac:dyDescent="0.15">
      <c r="B264" s="36"/>
      <c r="C264" s="12"/>
      <c r="D264" s="12"/>
      <c r="E264" s="2"/>
      <c r="F264" s="131"/>
      <c r="G264" s="22"/>
      <c r="H264" s="38"/>
      <c r="I264" s="58"/>
    </row>
    <row r="265" spans="2:9" ht="12.75" customHeight="1" x14ac:dyDescent="0.15">
      <c r="B265" s="70"/>
      <c r="C265" s="14" t="s">
        <v>43</v>
      </c>
      <c r="D265" s="14" t="s">
        <v>68</v>
      </c>
      <c r="E265" s="16" t="s">
        <v>40</v>
      </c>
      <c r="F265" s="150">
        <f>ROUND('[1]撤去機器(保温)'!$Y$67,1)</f>
        <v>1.9</v>
      </c>
      <c r="G265" s="23">
        <v>0</v>
      </c>
      <c r="H265" s="53">
        <f t="shared" si="12"/>
        <v>0</v>
      </c>
      <c r="I265" s="105"/>
    </row>
    <row r="266" spans="2:9" ht="12.75" customHeight="1" x14ac:dyDescent="0.15">
      <c r="B266" s="36"/>
      <c r="C266" s="12"/>
      <c r="D266" s="12"/>
      <c r="E266" s="2"/>
      <c r="F266" s="127"/>
      <c r="G266" s="22"/>
      <c r="H266" s="38"/>
      <c r="I266" s="58"/>
    </row>
    <row r="267" spans="2:9" ht="12.75" customHeight="1" x14ac:dyDescent="0.15">
      <c r="B267" s="70"/>
      <c r="C267" s="14" t="s">
        <v>80</v>
      </c>
      <c r="D267" s="14"/>
      <c r="E267" s="16"/>
      <c r="F267" s="129"/>
      <c r="G267" s="23"/>
      <c r="H267" s="53"/>
      <c r="I267" s="105"/>
    </row>
    <row r="268" spans="2:9" ht="12.75" customHeight="1" x14ac:dyDescent="0.15">
      <c r="B268" s="36"/>
      <c r="C268" s="11"/>
      <c r="D268" s="2"/>
      <c r="E268" s="2"/>
      <c r="F268" s="131"/>
      <c r="G268" s="22"/>
      <c r="H268" s="38"/>
      <c r="I268" s="58"/>
    </row>
    <row r="269" spans="2:9" ht="12.75" customHeight="1" x14ac:dyDescent="0.15">
      <c r="B269" s="70"/>
      <c r="C269" s="25" t="s">
        <v>44</v>
      </c>
      <c r="D269" s="14" t="s">
        <v>82</v>
      </c>
      <c r="E269" s="16" t="s">
        <v>69</v>
      </c>
      <c r="F269" s="149">
        <v>8</v>
      </c>
      <c r="G269" s="23">
        <v>0</v>
      </c>
      <c r="H269" s="53">
        <f t="shared" ref="H269" si="13">F269*G269</f>
        <v>0</v>
      </c>
      <c r="I269" s="105"/>
    </row>
    <row r="270" spans="2:9" ht="12.75" customHeight="1" x14ac:dyDescent="0.15">
      <c r="B270" s="36"/>
      <c r="C270" s="12"/>
      <c r="D270" s="12"/>
      <c r="E270" s="2"/>
      <c r="F270" s="127"/>
      <c r="G270" s="22"/>
      <c r="H270" s="38"/>
      <c r="I270" s="58"/>
    </row>
    <row r="271" spans="2:9" ht="12.75" customHeight="1" x14ac:dyDescent="0.15">
      <c r="B271" s="70"/>
      <c r="C271" s="14" t="s">
        <v>81</v>
      </c>
      <c r="D271" s="14"/>
      <c r="E271" s="16"/>
      <c r="F271" s="129"/>
      <c r="G271" s="23"/>
      <c r="H271" s="53"/>
      <c r="I271" s="105"/>
    </row>
    <row r="272" spans="2:9" ht="12.75" customHeight="1" x14ac:dyDescent="0.15">
      <c r="B272" s="36"/>
      <c r="C272" s="12"/>
      <c r="D272" s="12"/>
      <c r="E272" s="2"/>
      <c r="F272" s="131"/>
      <c r="G272" s="22"/>
      <c r="H272" s="38"/>
      <c r="I272" s="58"/>
    </row>
    <row r="273" spans="2:9" ht="12.75" customHeight="1" x14ac:dyDescent="0.15">
      <c r="B273" s="70"/>
      <c r="C273" s="14" t="s">
        <v>39</v>
      </c>
      <c r="D273" s="14" t="s">
        <v>41</v>
      </c>
      <c r="E273" s="16" t="s">
        <v>42</v>
      </c>
      <c r="F273" s="149">
        <f>ROUND('[1]改修（撤去機器）'!$T$48/1000,1)</f>
        <v>0.1</v>
      </c>
      <c r="G273" s="23">
        <v>0</v>
      </c>
      <c r="H273" s="53">
        <f t="shared" ref="H273:H277" si="14">F273*G273</f>
        <v>0</v>
      </c>
      <c r="I273" s="105"/>
    </row>
    <row r="274" spans="2:9" ht="12.75" customHeight="1" x14ac:dyDescent="0.15">
      <c r="B274" s="36"/>
      <c r="C274" s="12"/>
      <c r="D274" s="12"/>
      <c r="E274" s="2"/>
      <c r="F274" s="131"/>
      <c r="G274" s="22"/>
      <c r="H274" s="38"/>
      <c r="I274" s="58"/>
    </row>
    <row r="275" spans="2:9" ht="12.75" customHeight="1" x14ac:dyDescent="0.15">
      <c r="B275" s="70"/>
      <c r="C275" s="14" t="s">
        <v>39</v>
      </c>
      <c r="D275" s="14" t="s">
        <v>109</v>
      </c>
      <c r="E275" s="16" t="s">
        <v>42</v>
      </c>
      <c r="F275" s="149">
        <f>ROUND('[1]改修（撤去機器）'!$T$49/1000,2)</f>
        <v>15.08</v>
      </c>
      <c r="G275" s="23">
        <v>0</v>
      </c>
      <c r="H275" s="53">
        <f t="shared" si="14"/>
        <v>0</v>
      </c>
      <c r="I275" s="105"/>
    </row>
    <row r="276" spans="2:9" ht="12.75" customHeight="1" x14ac:dyDescent="0.15">
      <c r="B276" s="36"/>
      <c r="C276" s="12"/>
      <c r="D276" s="12"/>
      <c r="E276" s="2"/>
      <c r="F276" s="131"/>
      <c r="G276" s="22"/>
      <c r="H276" s="38"/>
      <c r="I276" s="58"/>
    </row>
    <row r="277" spans="2:9" ht="12.75" customHeight="1" x14ac:dyDescent="0.15">
      <c r="B277" s="70"/>
      <c r="C277" s="14" t="s">
        <v>39</v>
      </c>
      <c r="D277" s="14" t="s">
        <v>68</v>
      </c>
      <c r="E277" s="16" t="s">
        <v>42</v>
      </c>
      <c r="F277" s="151">
        <f>ROUND('[1]撤去機器(保温)'!$X$67/1000,3)</f>
        <v>8.7999999999999995E-2</v>
      </c>
      <c r="G277" s="23">
        <v>0</v>
      </c>
      <c r="H277" s="53">
        <f t="shared" si="14"/>
        <v>0</v>
      </c>
      <c r="I277" s="105"/>
    </row>
    <row r="278" spans="2:9" ht="12.75" customHeight="1" x14ac:dyDescent="0.15">
      <c r="B278" s="36"/>
      <c r="C278" s="12"/>
      <c r="D278" s="12"/>
      <c r="E278" s="2"/>
      <c r="F278" s="127"/>
      <c r="G278" s="22"/>
      <c r="H278" s="38"/>
      <c r="I278" s="106"/>
    </row>
    <row r="279" spans="2:9" ht="12.75" customHeight="1" x14ac:dyDescent="0.15">
      <c r="B279" s="70"/>
      <c r="C279" s="14" t="s">
        <v>125</v>
      </c>
      <c r="D279" s="14"/>
      <c r="E279" s="16"/>
      <c r="F279" s="129"/>
      <c r="G279" s="23"/>
      <c r="H279" s="53"/>
      <c r="I279" s="105"/>
    </row>
    <row r="280" spans="2:9" ht="12.75" customHeight="1" x14ac:dyDescent="0.15">
      <c r="B280" s="36"/>
      <c r="C280" s="12"/>
      <c r="D280" s="12"/>
      <c r="E280" s="2"/>
      <c r="F280" s="131"/>
      <c r="G280" s="22"/>
      <c r="H280" s="38"/>
      <c r="I280" s="106"/>
    </row>
    <row r="281" spans="2:9" ht="12.75" customHeight="1" x14ac:dyDescent="0.15">
      <c r="B281" s="70"/>
      <c r="C281" s="14" t="s">
        <v>107</v>
      </c>
      <c r="D281" s="14"/>
      <c r="E281" s="16" t="s">
        <v>108</v>
      </c>
      <c r="F281" s="137">
        <v>1</v>
      </c>
      <c r="G281" s="23">
        <v>0</v>
      </c>
      <c r="H281" s="53">
        <f t="shared" ref="H281" si="15">F281*G281</f>
        <v>0</v>
      </c>
      <c r="I281" s="105"/>
    </row>
    <row r="282" spans="2:9" ht="12.75" customHeight="1" x14ac:dyDescent="0.15">
      <c r="B282" s="36"/>
      <c r="C282" s="12"/>
      <c r="D282" s="12"/>
      <c r="E282" s="2"/>
      <c r="F282" s="152"/>
      <c r="G282" s="22"/>
      <c r="H282" s="38"/>
      <c r="I282" s="106"/>
    </row>
    <row r="283" spans="2:9" ht="12.75" customHeight="1" x14ac:dyDescent="0.15">
      <c r="B283" s="70"/>
      <c r="C283" s="14"/>
      <c r="D283" s="14"/>
      <c r="E283" s="16"/>
      <c r="F283" s="149"/>
      <c r="G283" s="153"/>
      <c r="H283" s="53"/>
      <c r="I283" s="105"/>
    </row>
    <row r="284" spans="2:9" ht="12.75" customHeight="1" x14ac:dyDescent="0.15">
      <c r="B284" s="36"/>
      <c r="C284" s="12"/>
      <c r="D284" s="12"/>
      <c r="E284" s="2"/>
      <c r="F284" s="152"/>
      <c r="G284" s="22"/>
      <c r="H284" s="38"/>
      <c r="I284" s="106"/>
    </row>
    <row r="285" spans="2:9" ht="12.75" customHeight="1" x14ac:dyDescent="0.15">
      <c r="B285" s="70"/>
      <c r="C285" s="14"/>
      <c r="D285" s="14"/>
      <c r="E285" s="16"/>
      <c r="F285" s="149"/>
      <c r="G285" s="153"/>
      <c r="H285" s="53"/>
      <c r="I285" s="105"/>
    </row>
    <row r="286" spans="2:9" ht="12.75" customHeight="1" x14ac:dyDescent="0.15">
      <c r="B286" s="36"/>
      <c r="C286" s="12"/>
      <c r="D286" s="12"/>
      <c r="E286" s="2"/>
      <c r="F286" s="152"/>
      <c r="G286" s="22"/>
      <c r="H286" s="38"/>
      <c r="I286" s="106"/>
    </row>
    <row r="287" spans="2:9" ht="12.75" customHeight="1" x14ac:dyDescent="0.15">
      <c r="B287" s="70"/>
      <c r="C287" s="14"/>
      <c r="D287" s="14"/>
      <c r="E287" s="16"/>
      <c r="F287" s="149"/>
      <c r="G287" s="153"/>
      <c r="H287" s="53"/>
      <c r="I287" s="105"/>
    </row>
    <row r="288" spans="2:9" ht="12.75" customHeight="1" x14ac:dyDescent="0.15">
      <c r="B288" s="36"/>
      <c r="C288" s="12"/>
      <c r="D288" s="12"/>
      <c r="E288" s="2"/>
      <c r="F288" s="127"/>
      <c r="G288" s="22"/>
      <c r="H288" s="38"/>
      <c r="I288" s="154" t="s">
        <v>71</v>
      </c>
    </row>
    <row r="289" spans="2:11" ht="12.75" customHeight="1" x14ac:dyDescent="0.15">
      <c r="B289" s="70"/>
      <c r="C289" s="16" t="s">
        <v>18</v>
      </c>
      <c r="D289" s="14"/>
      <c r="E289" s="16"/>
      <c r="F289" s="129"/>
      <c r="G289" s="23"/>
      <c r="H289" s="53">
        <f>SUM(H256:H288)</f>
        <v>0</v>
      </c>
      <c r="I289" s="105">
        <v>0</v>
      </c>
    </row>
    <row r="290" spans="2:11" ht="12.75" customHeight="1" x14ac:dyDescent="0.15">
      <c r="B290" s="182"/>
      <c r="C290" s="193"/>
      <c r="D290" s="193"/>
      <c r="E290" s="192"/>
      <c r="F290" s="191"/>
      <c r="G290" s="190"/>
      <c r="H290" s="189"/>
      <c r="I290" s="188"/>
      <c r="J290" s="184"/>
    </row>
    <row r="291" spans="2:11" ht="12.75" customHeight="1" x14ac:dyDescent="0.15">
      <c r="B291" s="183"/>
      <c r="C291" s="184"/>
      <c r="D291" s="184"/>
      <c r="E291" s="185"/>
      <c r="F291" s="186"/>
      <c r="G291" s="187"/>
      <c r="H291" s="184"/>
      <c r="I291" s="184"/>
      <c r="J291" s="184"/>
      <c r="K291" s="184"/>
    </row>
    <row r="292" spans="2:11" ht="12.75" customHeight="1" x14ac:dyDescent="0.15"/>
    <row r="293" spans="2:11" ht="12.75" customHeight="1" x14ac:dyDescent="0.15"/>
    <row r="294" spans="2:11" ht="12.75" customHeight="1" x14ac:dyDescent="0.15"/>
    <row r="295" spans="2:11" ht="12.75" customHeight="1" x14ac:dyDescent="0.15"/>
    <row r="296" spans="2:11" ht="12.75" customHeight="1" x14ac:dyDescent="0.15"/>
    <row r="297" spans="2:11" ht="12.75" customHeight="1" x14ac:dyDescent="0.15"/>
    <row r="298" spans="2:11" ht="12.75" customHeight="1" x14ac:dyDescent="0.15"/>
    <row r="299" spans="2:11" ht="12.75" customHeight="1" x14ac:dyDescent="0.15"/>
    <row r="300" spans="2:11" ht="12.75" customHeight="1" x14ac:dyDescent="0.15"/>
    <row r="301" spans="2:11" ht="12.75" customHeight="1" x14ac:dyDescent="0.15"/>
    <row r="302" spans="2:11" ht="12.75" customHeight="1" x14ac:dyDescent="0.15"/>
    <row r="303" spans="2:11" ht="12.75" customHeight="1" x14ac:dyDescent="0.15"/>
    <row r="304" spans="2:11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spans="1:11" ht="12.75" customHeight="1" x14ac:dyDescent="0.15"/>
    <row r="322" spans="1:11" ht="12.75" customHeight="1" x14ac:dyDescent="0.15"/>
    <row r="323" spans="1:11" ht="12.75" customHeight="1" x14ac:dyDescent="0.15"/>
    <row r="324" spans="1:11" ht="12.75" customHeight="1" x14ac:dyDescent="0.15"/>
    <row r="325" spans="1:11" ht="12.75" customHeight="1" x14ac:dyDescent="0.15"/>
    <row r="326" spans="1:11" ht="12.75" customHeight="1" x14ac:dyDescent="0.15"/>
    <row r="327" spans="1:11" ht="12.75" customHeight="1" x14ac:dyDescent="0.15"/>
    <row r="328" spans="1:11" s="18" customFormat="1" ht="13.5" x14ac:dyDescent="0.15">
      <c r="A328" s="1"/>
      <c r="B328" s="34"/>
      <c r="C328" s="1"/>
      <c r="D328" s="1"/>
      <c r="E328" s="3"/>
      <c r="F328" s="125"/>
      <c r="G328" s="24"/>
      <c r="H328" s="1"/>
      <c r="I328" s="1"/>
      <c r="J328" s="1"/>
      <c r="K328" s="1"/>
    </row>
    <row r="329" spans="1:11" s="18" customFormat="1" ht="13.5" x14ac:dyDescent="0.15">
      <c r="A329" s="1"/>
      <c r="B329" s="34"/>
      <c r="C329" s="1"/>
      <c r="D329" s="1"/>
      <c r="E329" s="3"/>
      <c r="F329" s="125"/>
      <c r="G329" s="24"/>
      <c r="H329" s="1"/>
      <c r="I329" s="1"/>
      <c r="J329" s="1"/>
      <c r="K329" s="1"/>
    </row>
    <row r="330" spans="1:11" s="18" customFormat="1" ht="13.5" x14ac:dyDescent="0.15">
      <c r="A330" s="1"/>
      <c r="B330" s="34"/>
      <c r="C330" s="1"/>
      <c r="D330" s="1"/>
      <c r="E330" s="3"/>
      <c r="F330" s="125"/>
      <c r="G330" s="24"/>
      <c r="H330" s="1"/>
      <c r="I330" s="1"/>
      <c r="J330" s="1"/>
      <c r="K330" s="1"/>
    </row>
    <row r="331" spans="1:11" s="18" customFormat="1" ht="13.5" x14ac:dyDescent="0.15">
      <c r="A331" s="1"/>
      <c r="B331" s="34"/>
      <c r="C331" s="1"/>
      <c r="D331" s="1"/>
      <c r="E331" s="3"/>
      <c r="F331" s="125"/>
      <c r="G331" s="24"/>
      <c r="H331" s="1"/>
      <c r="I331" s="1"/>
      <c r="J331" s="1"/>
      <c r="K331" s="1"/>
    </row>
    <row r="332" spans="1:11" s="18" customFormat="1" ht="13.5" x14ac:dyDescent="0.15">
      <c r="A332" s="1"/>
      <c r="B332" s="34"/>
      <c r="C332" s="1"/>
      <c r="D332" s="1"/>
      <c r="E332" s="3"/>
      <c r="F332" s="125"/>
      <c r="G332" s="24"/>
      <c r="H332" s="1"/>
      <c r="I332" s="1"/>
      <c r="J332" s="1"/>
      <c r="K332" s="1"/>
    </row>
    <row r="333" spans="1:11" s="18" customFormat="1" ht="13.5" x14ac:dyDescent="0.15">
      <c r="A333" s="1"/>
      <c r="B333" s="34"/>
      <c r="C333" s="1"/>
      <c r="D333" s="1"/>
      <c r="E333" s="3"/>
      <c r="F333" s="125"/>
      <c r="G333" s="24"/>
      <c r="H333" s="1"/>
      <c r="I333" s="1"/>
      <c r="J333" s="1"/>
      <c r="K333" s="1"/>
    </row>
    <row r="334" spans="1:11" s="18" customFormat="1" ht="13.5" x14ac:dyDescent="0.15">
      <c r="A334" s="1"/>
      <c r="B334" s="34"/>
      <c r="C334" s="1"/>
      <c r="D334" s="1"/>
      <c r="E334" s="3"/>
      <c r="F334" s="125"/>
      <c r="G334" s="24"/>
      <c r="H334" s="1"/>
      <c r="I334" s="1"/>
      <c r="J334" s="1"/>
      <c r="K334" s="1"/>
    </row>
    <row r="335" spans="1:11" s="18" customFormat="1" ht="13.5" x14ac:dyDescent="0.15">
      <c r="A335" s="1"/>
      <c r="B335" s="34"/>
      <c r="C335" s="1"/>
      <c r="D335" s="1"/>
      <c r="E335" s="3"/>
      <c r="F335" s="125"/>
      <c r="G335" s="24"/>
      <c r="H335" s="1"/>
      <c r="I335" s="1"/>
      <c r="J335" s="1"/>
      <c r="K335" s="1"/>
    </row>
    <row r="336" spans="1:11" s="18" customFormat="1" ht="13.5" x14ac:dyDescent="0.15">
      <c r="A336" s="1"/>
      <c r="B336" s="34"/>
      <c r="C336" s="1"/>
      <c r="D336" s="1"/>
      <c r="E336" s="3"/>
      <c r="F336" s="125"/>
      <c r="G336" s="24"/>
      <c r="H336" s="1"/>
      <c r="I336" s="1"/>
      <c r="J336" s="1"/>
      <c r="K336" s="1"/>
    </row>
    <row r="337" spans="1:11" s="18" customFormat="1" ht="13.5" x14ac:dyDescent="0.15">
      <c r="A337" s="1"/>
      <c r="B337" s="34"/>
      <c r="C337" s="1"/>
      <c r="D337" s="1"/>
      <c r="E337" s="3"/>
      <c r="F337" s="125"/>
      <c r="G337" s="24"/>
      <c r="H337" s="1"/>
      <c r="I337" s="1"/>
      <c r="J337" s="1"/>
      <c r="K337" s="1"/>
    </row>
    <row r="338" spans="1:11" s="18" customFormat="1" ht="13.5" x14ac:dyDescent="0.15">
      <c r="A338" s="1"/>
      <c r="B338" s="34"/>
      <c r="C338" s="1"/>
      <c r="D338" s="1"/>
      <c r="E338" s="3"/>
      <c r="F338" s="125"/>
      <c r="G338" s="24"/>
      <c r="H338" s="1"/>
      <c r="I338" s="1"/>
      <c r="J338" s="1"/>
      <c r="K338" s="1"/>
    </row>
    <row r="339" spans="1:11" s="18" customFormat="1" ht="13.5" x14ac:dyDescent="0.15">
      <c r="A339" s="1"/>
      <c r="B339" s="34"/>
      <c r="C339" s="1"/>
      <c r="D339" s="1"/>
      <c r="E339" s="3"/>
      <c r="F339" s="125"/>
      <c r="G339" s="24"/>
      <c r="H339" s="1"/>
      <c r="I339" s="1"/>
      <c r="J339" s="1"/>
      <c r="K339" s="1"/>
    </row>
    <row r="340" spans="1:11" s="18" customFormat="1" ht="13.5" x14ac:dyDescent="0.15">
      <c r="A340" s="1"/>
      <c r="B340" s="34"/>
      <c r="C340" s="1"/>
      <c r="D340" s="1"/>
      <c r="E340" s="3"/>
      <c r="F340" s="125"/>
      <c r="G340" s="24"/>
      <c r="H340" s="1"/>
      <c r="I340" s="1"/>
      <c r="J340" s="1"/>
      <c r="K340" s="1"/>
    </row>
    <row r="341" spans="1:11" s="18" customFormat="1" ht="13.5" x14ac:dyDescent="0.15">
      <c r="A341" s="1"/>
      <c r="B341" s="34"/>
      <c r="C341" s="1"/>
      <c r="D341" s="1"/>
      <c r="E341" s="3"/>
      <c r="F341" s="125"/>
      <c r="G341" s="24"/>
      <c r="H341" s="1"/>
      <c r="I341" s="1"/>
      <c r="J341" s="1"/>
      <c r="K341" s="1"/>
    </row>
    <row r="342" spans="1:11" s="18" customFormat="1" ht="13.5" x14ac:dyDescent="0.15">
      <c r="A342" s="1"/>
      <c r="B342" s="34"/>
      <c r="C342" s="1"/>
      <c r="D342" s="1"/>
      <c r="E342" s="3"/>
      <c r="F342" s="125"/>
      <c r="G342" s="24"/>
      <c r="H342" s="1"/>
      <c r="I342" s="1"/>
      <c r="J342" s="1"/>
      <c r="K342" s="1"/>
    </row>
    <row r="343" spans="1:11" s="18" customFormat="1" ht="13.5" x14ac:dyDescent="0.15">
      <c r="A343" s="1"/>
      <c r="B343" s="34"/>
      <c r="C343" s="1"/>
      <c r="D343" s="1"/>
      <c r="E343" s="3"/>
      <c r="F343" s="125"/>
      <c r="G343" s="24"/>
      <c r="H343" s="1"/>
      <c r="I343" s="1"/>
      <c r="J343" s="1"/>
      <c r="K343" s="1"/>
    </row>
    <row r="344" spans="1:11" s="18" customFormat="1" ht="13.5" x14ac:dyDescent="0.15">
      <c r="A344" s="1"/>
      <c r="B344" s="34"/>
      <c r="C344" s="1"/>
      <c r="D344" s="1"/>
      <c r="E344" s="3"/>
      <c r="F344" s="125"/>
      <c r="G344" s="24"/>
      <c r="H344" s="1"/>
      <c r="I344" s="1"/>
      <c r="J344" s="1"/>
      <c r="K344" s="1"/>
    </row>
    <row r="345" spans="1:11" s="18" customFormat="1" ht="13.5" x14ac:dyDescent="0.15">
      <c r="A345" s="1"/>
      <c r="B345" s="34"/>
      <c r="C345" s="1"/>
      <c r="D345" s="1"/>
      <c r="E345" s="3"/>
      <c r="F345" s="125"/>
      <c r="G345" s="24"/>
      <c r="H345" s="1"/>
      <c r="I345" s="1"/>
      <c r="J345" s="1"/>
      <c r="K345" s="1"/>
    </row>
    <row r="346" spans="1:11" s="18" customFormat="1" ht="13.5" x14ac:dyDescent="0.15">
      <c r="A346" s="1"/>
      <c r="B346" s="34"/>
      <c r="C346" s="1"/>
      <c r="D346" s="1"/>
      <c r="E346" s="3"/>
      <c r="F346" s="125"/>
      <c r="G346" s="24"/>
      <c r="H346" s="1"/>
      <c r="I346" s="1"/>
      <c r="J346" s="1"/>
      <c r="K346" s="1"/>
    </row>
    <row r="347" spans="1:11" s="18" customFormat="1" ht="13.5" x14ac:dyDescent="0.15">
      <c r="A347" s="1"/>
      <c r="B347" s="34"/>
      <c r="C347" s="1"/>
      <c r="D347" s="1"/>
      <c r="E347" s="3"/>
      <c r="F347" s="125"/>
      <c r="G347" s="24"/>
      <c r="H347" s="1"/>
      <c r="I347" s="1"/>
      <c r="J347" s="1"/>
      <c r="K347" s="1"/>
    </row>
    <row r="348" spans="1:11" s="18" customFormat="1" ht="13.5" x14ac:dyDescent="0.15">
      <c r="A348" s="1"/>
      <c r="B348" s="34"/>
      <c r="C348" s="1"/>
      <c r="D348" s="1"/>
      <c r="E348" s="3"/>
      <c r="F348" s="125"/>
      <c r="G348" s="24"/>
      <c r="H348" s="1"/>
      <c r="I348" s="1"/>
      <c r="J348" s="1"/>
      <c r="K348" s="1"/>
    </row>
    <row r="349" spans="1:11" s="18" customFormat="1" ht="13.5" x14ac:dyDescent="0.15">
      <c r="A349" s="1"/>
      <c r="B349" s="34"/>
      <c r="C349" s="1"/>
      <c r="D349" s="1"/>
      <c r="E349" s="3"/>
      <c r="F349" s="125"/>
      <c r="G349" s="24"/>
      <c r="H349" s="1"/>
      <c r="I349" s="1"/>
      <c r="J349" s="1"/>
      <c r="K349" s="1"/>
    </row>
    <row r="350" spans="1:11" s="18" customFormat="1" ht="13.5" x14ac:dyDescent="0.15">
      <c r="A350" s="1"/>
      <c r="B350" s="34"/>
      <c r="C350" s="1"/>
      <c r="D350" s="1"/>
      <c r="E350" s="3"/>
      <c r="F350" s="125"/>
      <c r="G350" s="24"/>
      <c r="H350" s="1"/>
      <c r="I350" s="1"/>
      <c r="J350" s="1"/>
      <c r="K350" s="1"/>
    </row>
    <row r="351" spans="1:11" s="18" customFormat="1" ht="13.5" x14ac:dyDescent="0.15">
      <c r="A351" s="1"/>
      <c r="B351" s="34"/>
      <c r="C351" s="1"/>
      <c r="D351" s="1"/>
      <c r="E351" s="3"/>
      <c r="F351" s="125"/>
      <c r="G351" s="24"/>
      <c r="H351" s="1"/>
      <c r="I351" s="1"/>
      <c r="J351" s="1"/>
      <c r="K351" s="1"/>
    </row>
    <row r="352" spans="1:11" s="18" customFormat="1" ht="13.5" x14ac:dyDescent="0.15">
      <c r="A352" s="1"/>
      <c r="B352" s="34"/>
      <c r="C352" s="1"/>
      <c r="D352" s="1"/>
      <c r="E352" s="3"/>
      <c r="F352" s="125"/>
      <c r="G352" s="24"/>
      <c r="H352" s="1"/>
      <c r="I352" s="1"/>
      <c r="J352" s="1"/>
      <c r="K352" s="1"/>
    </row>
    <row r="353" spans="1:11" s="18" customFormat="1" ht="13.5" x14ac:dyDescent="0.15">
      <c r="A353" s="1"/>
      <c r="B353" s="34"/>
      <c r="C353" s="1"/>
      <c r="D353" s="1"/>
      <c r="E353" s="3"/>
      <c r="F353" s="125"/>
      <c r="G353" s="24"/>
      <c r="H353" s="1"/>
      <c r="I353" s="1"/>
      <c r="J353" s="1"/>
      <c r="K353" s="1"/>
    </row>
    <row r="354" spans="1:11" s="18" customFormat="1" ht="13.5" x14ac:dyDescent="0.15">
      <c r="A354" s="1"/>
      <c r="B354" s="34"/>
      <c r="C354" s="1"/>
      <c r="D354" s="1"/>
      <c r="E354" s="3"/>
      <c r="F354" s="125"/>
      <c r="G354" s="24"/>
      <c r="H354" s="1"/>
      <c r="I354" s="1"/>
      <c r="J354" s="1"/>
      <c r="K354" s="1"/>
    </row>
    <row r="355" spans="1:11" s="18" customFormat="1" ht="13.5" x14ac:dyDescent="0.15">
      <c r="A355" s="1"/>
      <c r="B355" s="34"/>
      <c r="C355" s="1"/>
      <c r="D355" s="1"/>
      <c r="E355" s="3"/>
      <c r="F355" s="125"/>
      <c r="G355" s="24"/>
      <c r="H355" s="1"/>
      <c r="I355" s="1"/>
      <c r="J355" s="1"/>
      <c r="K355" s="1"/>
    </row>
    <row r="356" spans="1:11" s="18" customFormat="1" ht="13.5" x14ac:dyDescent="0.15">
      <c r="A356" s="1"/>
      <c r="B356" s="34"/>
      <c r="C356" s="1"/>
      <c r="D356" s="1"/>
      <c r="E356" s="3"/>
      <c r="F356" s="125"/>
      <c r="G356" s="24"/>
      <c r="H356" s="1"/>
      <c r="I356" s="1"/>
      <c r="J356" s="1"/>
      <c r="K356" s="1"/>
    </row>
    <row r="357" spans="1:11" s="18" customFormat="1" ht="13.5" x14ac:dyDescent="0.15">
      <c r="A357" s="1"/>
      <c r="B357" s="34"/>
      <c r="C357" s="1"/>
      <c r="D357" s="1"/>
      <c r="E357" s="3"/>
      <c r="F357" s="125"/>
      <c r="G357" s="24"/>
      <c r="H357" s="1"/>
      <c r="I357" s="1"/>
      <c r="J357" s="1"/>
      <c r="K357" s="1"/>
    </row>
    <row r="358" spans="1:11" s="18" customFormat="1" ht="13.5" x14ac:dyDescent="0.15">
      <c r="A358" s="1"/>
      <c r="B358" s="34"/>
      <c r="C358" s="1"/>
      <c r="D358" s="1"/>
      <c r="E358" s="3"/>
      <c r="F358" s="125"/>
      <c r="G358" s="24"/>
      <c r="H358" s="1"/>
      <c r="I358" s="1"/>
      <c r="J358" s="1"/>
      <c r="K358" s="1"/>
    </row>
    <row r="359" spans="1:11" s="18" customFormat="1" ht="13.5" x14ac:dyDescent="0.15">
      <c r="A359" s="1"/>
      <c r="B359" s="34"/>
      <c r="C359" s="1"/>
      <c r="D359" s="1"/>
      <c r="E359" s="3"/>
      <c r="F359" s="125"/>
      <c r="G359" s="24"/>
      <c r="H359" s="1"/>
      <c r="I359" s="1"/>
      <c r="J359" s="1"/>
      <c r="K359" s="1"/>
    </row>
    <row r="360" spans="1:11" s="18" customFormat="1" ht="13.5" x14ac:dyDescent="0.15">
      <c r="A360" s="1"/>
      <c r="B360" s="34"/>
      <c r="C360" s="1"/>
      <c r="D360" s="1"/>
      <c r="E360" s="3"/>
      <c r="F360" s="125"/>
      <c r="G360" s="24"/>
      <c r="H360" s="1"/>
      <c r="I360" s="1"/>
      <c r="J360" s="1"/>
      <c r="K360" s="1"/>
    </row>
    <row r="361" spans="1:11" s="18" customFormat="1" ht="13.5" x14ac:dyDescent="0.15">
      <c r="A361" s="1"/>
      <c r="B361" s="34"/>
      <c r="C361" s="1"/>
      <c r="D361" s="1"/>
      <c r="E361" s="3"/>
      <c r="F361" s="125"/>
      <c r="G361" s="24"/>
      <c r="H361" s="1"/>
      <c r="I361" s="1"/>
      <c r="J361" s="1"/>
      <c r="K361" s="1"/>
    </row>
    <row r="362" spans="1:11" s="18" customFormat="1" ht="13.5" x14ac:dyDescent="0.15">
      <c r="A362" s="1"/>
      <c r="B362" s="34"/>
      <c r="C362" s="1"/>
      <c r="D362" s="1"/>
      <c r="E362" s="3"/>
      <c r="F362" s="125"/>
      <c r="G362" s="24"/>
      <c r="H362" s="1"/>
      <c r="I362" s="1"/>
      <c r="J362" s="1"/>
      <c r="K362" s="1"/>
    </row>
    <row r="363" spans="1:11" s="18" customFormat="1" ht="13.5" x14ac:dyDescent="0.15">
      <c r="A363" s="1"/>
      <c r="B363" s="34"/>
      <c r="C363" s="1"/>
      <c r="D363" s="1"/>
      <c r="E363" s="3"/>
      <c r="F363" s="125"/>
      <c r="G363" s="24"/>
      <c r="H363" s="1"/>
      <c r="I363" s="1"/>
      <c r="J363" s="1"/>
      <c r="K363" s="1"/>
    </row>
    <row r="364" spans="1:11" s="18" customFormat="1" ht="13.5" x14ac:dyDescent="0.15">
      <c r="A364" s="1"/>
      <c r="B364" s="34"/>
      <c r="C364" s="1"/>
      <c r="D364" s="1"/>
      <c r="E364" s="3"/>
      <c r="F364" s="125"/>
      <c r="G364" s="24"/>
      <c r="H364" s="1"/>
      <c r="I364" s="1"/>
      <c r="J364" s="1"/>
      <c r="K364" s="1"/>
    </row>
    <row r="365" spans="1:11" s="18" customFormat="1" ht="13.5" x14ac:dyDescent="0.15">
      <c r="A365" s="1"/>
      <c r="B365" s="34"/>
      <c r="C365" s="1"/>
      <c r="D365" s="1"/>
      <c r="E365" s="3"/>
      <c r="F365" s="125"/>
      <c r="G365" s="24"/>
      <c r="H365" s="1"/>
      <c r="I365" s="1"/>
      <c r="J365" s="1"/>
      <c r="K365" s="1"/>
    </row>
    <row r="366" spans="1:11" s="18" customFormat="1" ht="13.5" x14ac:dyDescent="0.15">
      <c r="A366" s="1"/>
      <c r="B366" s="34"/>
      <c r="C366" s="1"/>
      <c r="D366" s="1"/>
      <c r="E366" s="3"/>
      <c r="F366" s="125"/>
      <c r="G366" s="24"/>
      <c r="H366" s="1"/>
      <c r="I366" s="1"/>
      <c r="J366" s="1"/>
      <c r="K366" s="1"/>
    </row>
    <row r="367" spans="1:11" s="18" customFormat="1" ht="13.5" x14ac:dyDescent="0.15">
      <c r="A367" s="1"/>
      <c r="B367" s="34"/>
      <c r="C367" s="1"/>
      <c r="D367" s="1"/>
      <c r="E367" s="3"/>
      <c r="F367" s="125"/>
      <c r="G367" s="24"/>
      <c r="H367" s="1"/>
      <c r="I367" s="1"/>
      <c r="J367" s="1"/>
      <c r="K367" s="1"/>
    </row>
    <row r="368" spans="1:11" s="18" customFormat="1" ht="13.5" x14ac:dyDescent="0.15">
      <c r="A368" s="1"/>
      <c r="B368" s="34"/>
      <c r="C368" s="1"/>
      <c r="D368" s="1"/>
      <c r="E368" s="3"/>
      <c r="F368" s="125"/>
      <c r="G368" s="24"/>
      <c r="H368" s="1"/>
      <c r="I368" s="1"/>
      <c r="J368" s="1"/>
      <c r="K368" s="1"/>
    </row>
    <row r="369" spans="1:11" s="18" customFormat="1" ht="13.5" x14ac:dyDescent="0.15">
      <c r="A369" s="1"/>
      <c r="B369" s="34"/>
      <c r="C369" s="1"/>
      <c r="D369" s="1"/>
      <c r="E369" s="3"/>
      <c r="F369" s="125"/>
      <c r="G369" s="24"/>
      <c r="H369" s="1"/>
      <c r="I369" s="1"/>
      <c r="J369" s="1"/>
      <c r="K369" s="1"/>
    </row>
    <row r="370" spans="1:11" s="18" customFormat="1" ht="13.5" x14ac:dyDescent="0.15">
      <c r="A370" s="1"/>
      <c r="B370" s="34"/>
      <c r="C370" s="1"/>
      <c r="D370" s="1"/>
      <c r="E370" s="3"/>
      <c r="F370" s="125"/>
      <c r="G370" s="24"/>
      <c r="H370" s="1"/>
      <c r="I370" s="1"/>
      <c r="J370" s="1"/>
      <c r="K370" s="1"/>
    </row>
    <row r="371" spans="1:11" s="18" customFormat="1" ht="13.5" x14ac:dyDescent="0.15">
      <c r="A371" s="1"/>
      <c r="B371" s="34"/>
      <c r="C371" s="1"/>
      <c r="D371" s="1"/>
      <c r="E371" s="3"/>
      <c r="F371" s="125"/>
      <c r="G371" s="24"/>
      <c r="H371" s="1"/>
      <c r="I371" s="1"/>
      <c r="J371" s="1"/>
      <c r="K371" s="1"/>
    </row>
    <row r="372" spans="1:11" s="18" customFormat="1" ht="13.5" x14ac:dyDescent="0.15">
      <c r="A372" s="1"/>
      <c r="B372" s="34"/>
      <c r="C372" s="1"/>
      <c r="D372" s="1"/>
      <c r="E372" s="3"/>
      <c r="F372" s="125"/>
      <c r="G372" s="24"/>
      <c r="H372" s="1"/>
      <c r="I372" s="1"/>
      <c r="J372" s="1"/>
      <c r="K372" s="1"/>
    </row>
    <row r="373" spans="1:11" s="18" customFormat="1" ht="13.5" x14ac:dyDescent="0.15">
      <c r="A373" s="1"/>
      <c r="B373" s="34"/>
      <c r="C373" s="1"/>
      <c r="D373" s="1"/>
      <c r="E373" s="3"/>
      <c r="F373" s="125"/>
      <c r="G373" s="24"/>
      <c r="H373" s="1"/>
      <c r="I373" s="1"/>
      <c r="J373" s="1"/>
      <c r="K373" s="1"/>
    </row>
    <row r="374" spans="1:11" s="18" customFormat="1" ht="13.5" x14ac:dyDescent="0.15">
      <c r="A374" s="1"/>
      <c r="B374" s="34"/>
      <c r="C374" s="1"/>
      <c r="D374" s="1"/>
      <c r="E374" s="3"/>
      <c r="F374" s="125"/>
      <c r="G374" s="24"/>
      <c r="H374" s="1"/>
      <c r="I374" s="1"/>
      <c r="J374" s="1"/>
      <c r="K374" s="1"/>
    </row>
    <row r="375" spans="1:11" s="18" customFormat="1" ht="13.5" x14ac:dyDescent="0.15">
      <c r="A375" s="1"/>
      <c r="B375" s="34"/>
      <c r="C375" s="1"/>
      <c r="D375" s="1"/>
      <c r="E375" s="3"/>
      <c r="F375" s="125"/>
      <c r="G375" s="24"/>
      <c r="H375" s="1"/>
      <c r="I375" s="1"/>
      <c r="J375" s="1"/>
      <c r="K375" s="1"/>
    </row>
    <row r="376" spans="1:11" s="18" customFormat="1" ht="13.5" x14ac:dyDescent="0.15">
      <c r="A376" s="1"/>
      <c r="B376" s="34"/>
      <c r="C376" s="1"/>
      <c r="D376" s="1"/>
      <c r="E376" s="3"/>
      <c r="F376" s="125"/>
      <c r="G376" s="24"/>
      <c r="H376" s="1"/>
      <c r="I376" s="1"/>
      <c r="J376" s="1"/>
      <c r="K376" s="1"/>
    </row>
    <row r="377" spans="1:11" s="18" customFormat="1" ht="13.5" x14ac:dyDescent="0.15">
      <c r="A377" s="1"/>
      <c r="B377" s="34"/>
      <c r="C377" s="1"/>
      <c r="D377" s="1"/>
      <c r="E377" s="3"/>
      <c r="F377" s="125"/>
      <c r="G377" s="24"/>
      <c r="H377" s="1"/>
      <c r="I377" s="1"/>
      <c r="J377" s="1"/>
      <c r="K377" s="1"/>
    </row>
    <row r="378" spans="1:11" s="18" customFormat="1" ht="13.5" x14ac:dyDescent="0.15">
      <c r="A378" s="1"/>
      <c r="B378" s="34"/>
      <c r="C378" s="1"/>
      <c r="D378" s="1"/>
      <c r="E378" s="3"/>
      <c r="F378" s="125"/>
      <c r="G378" s="24"/>
      <c r="H378" s="1"/>
      <c r="I378" s="1"/>
      <c r="J378" s="1"/>
      <c r="K378" s="1"/>
    </row>
    <row r="379" spans="1:11" s="18" customFormat="1" ht="13.5" x14ac:dyDescent="0.15">
      <c r="A379" s="1"/>
      <c r="B379" s="34"/>
      <c r="C379" s="1"/>
      <c r="D379" s="1"/>
      <c r="E379" s="3"/>
      <c r="F379" s="125"/>
      <c r="G379" s="24"/>
      <c r="H379" s="1"/>
      <c r="I379" s="1"/>
      <c r="J379" s="1"/>
      <c r="K379" s="1"/>
    </row>
    <row r="380" spans="1:11" s="18" customFormat="1" ht="13.5" x14ac:dyDescent="0.15">
      <c r="A380" s="1"/>
      <c r="B380" s="34"/>
      <c r="C380" s="1"/>
      <c r="D380" s="1"/>
      <c r="E380" s="3"/>
      <c r="F380" s="125"/>
      <c r="G380" s="24"/>
      <c r="H380" s="1"/>
      <c r="I380" s="1"/>
      <c r="J380" s="1"/>
      <c r="K380" s="1"/>
    </row>
    <row r="381" spans="1:11" s="18" customFormat="1" ht="13.5" x14ac:dyDescent="0.15">
      <c r="A381" s="1"/>
      <c r="B381" s="34"/>
      <c r="C381" s="1"/>
      <c r="D381" s="1"/>
      <c r="E381" s="3"/>
      <c r="F381" s="125"/>
      <c r="G381" s="24"/>
      <c r="H381" s="1"/>
      <c r="I381" s="1"/>
      <c r="J381" s="1"/>
      <c r="K381" s="1"/>
    </row>
    <row r="382" spans="1:11" s="18" customFormat="1" ht="13.5" x14ac:dyDescent="0.15">
      <c r="A382" s="1"/>
      <c r="B382" s="34"/>
      <c r="C382" s="1"/>
      <c r="D382" s="1"/>
      <c r="E382" s="3"/>
      <c r="F382" s="125"/>
      <c r="G382" s="24"/>
      <c r="H382" s="1"/>
      <c r="I382" s="1"/>
      <c r="J382" s="1"/>
      <c r="K382" s="1"/>
    </row>
    <row r="383" spans="1:11" s="18" customFormat="1" ht="13.5" x14ac:dyDescent="0.15">
      <c r="A383" s="1"/>
      <c r="B383" s="34"/>
      <c r="C383" s="1"/>
      <c r="D383" s="1"/>
      <c r="E383" s="3"/>
      <c r="F383" s="125"/>
      <c r="G383" s="24"/>
      <c r="H383" s="1"/>
      <c r="I383" s="1"/>
      <c r="J383" s="1"/>
      <c r="K383" s="1"/>
    </row>
    <row r="384" spans="1:11" s="18" customFormat="1" ht="13.5" x14ac:dyDescent="0.15">
      <c r="A384" s="1"/>
      <c r="B384" s="34"/>
      <c r="C384" s="1"/>
      <c r="D384" s="1"/>
      <c r="E384" s="3"/>
      <c r="F384" s="125"/>
      <c r="G384" s="24"/>
      <c r="H384" s="1"/>
      <c r="I384" s="1"/>
      <c r="J384" s="1"/>
      <c r="K384" s="1"/>
    </row>
    <row r="385" spans="1:11" s="18" customFormat="1" ht="13.5" x14ac:dyDescent="0.15">
      <c r="A385" s="1"/>
      <c r="B385" s="34"/>
      <c r="C385" s="1"/>
      <c r="D385" s="1"/>
      <c r="E385" s="3"/>
      <c r="F385" s="125"/>
      <c r="G385" s="24"/>
      <c r="H385" s="1"/>
      <c r="I385" s="1"/>
      <c r="J385" s="1"/>
      <c r="K385" s="1"/>
    </row>
    <row r="386" spans="1:11" s="18" customFormat="1" ht="13.5" x14ac:dyDescent="0.15">
      <c r="A386" s="1"/>
      <c r="B386" s="34"/>
      <c r="C386" s="1"/>
      <c r="D386" s="1"/>
      <c r="E386" s="3"/>
      <c r="F386" s="125"/>
      <c r="G386" s="24"/>
      <c r="H386" s="1"/>
      <c r="I386" s="1"/>
      <c r="J386" s="1"/>
      <c r="K386" s="1"/>
    </row>
    <row r="387" spans="1:11" s="18" customFormat="1" ht="13.5" x14ac:dyDescent="0.15">
      <c r="A387" s="1"/>
      <c r="B387" s="34"/>
      <c r="C387" s="1"/>
      <c r="D387" s="1"/>
      <c r="E387" s="3"/>
      <c r="F387" s="125"/>
      <c r="G387" s="24"/>
      <c r="H387" s="1"/>
      <c r="I387" s="1"/>
      <c r="J387" s="1"/>
      <c r="K387" s="1"/>
    </row>
    <row r="388" spans="1:11" s="18" customFormat="1" ht="13.5" x14ac:dyDescent="0.15">
      <c r="A388" s="1"/>
      <c r="B388" s="34"/>
      <c r="C388" s="1"/>
      <c r="D388" s="1"/>
      <c r="E388" s="3"/>
      <c r="F388" s="125"/>
      <c r="G388" s="24"/>
      <c r="H388" s="1"/>
      <c r="I388" s="1"/>
      <c r="J388" s="1"/>
      <c r="K388" s="1"/>
    </row>
    <row r="389" spans="1:11" s="18" customFormat="1" ht="13.5" x14ac:dyDescent="0.15">
      <c r="A389" s="1"/>
      <c r="B389" s="34"/>
      <c r="C389" s="1"/>
      <c r="D389" s="1"/>
      <c r="E389" s="3"/>
      <c r="F389" s="125"/>
      <c r="G389" s="24"/>
      <c r="H389" s="1"/>
      <c r="I389" s="1"/>
      <c r="J389" s="1"/>
      <c r="K389" s="1"/>
    </row>
    <row r="390" spans="1:11" s="18" customFormat="1" ht="13.5" x14ac:dyDescent="0.15">
      <c r="A390" s="1"/>
      <c r="B390" s="34"/>
      <c r="C390" s="1"/>
      <c r="D390" s="1"/>
      <c r="E390" s="3"/>
      <c r="F390" s="125"/>
      <c r="G390" s="24"/>
      <c r="H390" s="1"/>
      <c r="I390" s="1"/>
      <c r="J390" s="1"/>
      <c r="K390" s="1"/>
    </row>
    <row r="391" spans="1:11" s="18" customFormat="1" ht="13.5" x14ac:dyDescent="0.15">
      <c r="A391" s="1"/>
      <c r="B391" s="34"/>
      <c r="C391" s="1"/>
      <c r="D391" s="1"/>
      <c r="E391" s="3"/>
      <c r="F391" s="125"/>
      <c r="G391" s="24"/>
      <c r="H391" s="1"/>
      <c r="I391" s="1"/>
      <c r="J391" s="1"/>
      <c r="K391" s="1"/>
    </row>
    <row r="392" spans="1:11" s="18" customFormat="1" ht="13.5" x14ac:dyDescent="0.15">
      <c r="A392" s="1"/>
      <c r="B392" s="34"/>
      <c r="C392" s="1"/>
      <c r="D392" s="1"/>
      <c r="E392" s="3"/>
      <c r="F392" s="125"/>
      <c r="G392" s="24"/>
      <c r="H392" s="1"/>
      <c r="I392" s="1"/>
      <c r="J392" s="1"/>
      <c r="K392" s="1"/>
    </row>
    <row r="393" spans="1:11" s="18" customFormat="1" ht="13.5" x14ac:dyDescent="0.15">
      <c r="A393" s="1"/>
      <c r="B393" s="34"/>
      <c r="C393" s="1"/>
      <c r="D393" s="1"/>
      <c r="E393" s="3"/>
      <c r="F393" s="125"/>
      <c r="G393" s="24"/>
      <c r="H393" s="1"/>
      <c r="I393" s="1"/>
      <c r="J393" s="1"/>
      <c r="K393" s="1"/>
    </row>
    <row r="394" spans="1:11" s="18" customFormat="1" ht="13.5" x14ac:dyDescent="0.15">
      <c r="A394" s="1"/>
      <c r="B394" s="34"/>
      <c r="C394" s="1"/>
      <c r="D394" s="1"/>
      <c r="E394" s="3"/>
      <c r="F394" s="125"/>
      <c r="G394" s="24"/>
      <c r="H394" s="1"/>
      <c r="I394" s="1"/>
      <c r="J394" s="1"/>
      <c r="K394" s="1"/>
    </row>
    <row r="395" spans="1:11" s="18" customFormat="1" ht="13.5" x14ac:dyDescent="0.15">
      <c r="A395" s="1"/>
      <c r="B395" s="34"/>
      <c r="C395" s="1"/>
      <c r="D395" s="1"/>
      <c r="E395" s="3"/>
      <c r="F395" s="125"/>
      <c r="G395" s="24"/>
      <c r="H395" s="1"/>
      <c r="I395" s="1"/>
      <c r="J395" s="1"/>
      <c r="K395" s="1"/>
    </row>
    <row r="396" spans="1:11" s="18" customFormat="1" ht="13.5" x14ac:dyDescent="0.15">
      <c r="A396" s="1"/>
      <c r="B396" s="34"/>
      <c r="C396" s="1"/>
      <c r="D396" s="1"/>
      <c r="E396" s="3"/>
      <c r="F396" s="125"/>
      <c r="G396" s="24"/>
      <c r="H396" s="1"/>
      <c r="I396" s="1"/>
      <c r="J396" s="1"/>
      <c r="K396" s="1"/>
    </row>
    <row r="397" spans="1:11" s="18" customFormat="1" ht="13.5" x14ac:dyDescent="0.15">
      <c r="A397" s="1"/>
      <c r="B397" s="34"/>
      <c r="C397" s="1"/>
      <c r="D397" s="1"/>
      <c r="E397" s="3"/>
      <c r="F397" s="125"/>
      <c r="G397" s="24"/>
      <c r="H397" s="1"/>
      <c r="I397" s="1"/>
      <c r="J397" s="1"/>
      <c r="K397" s="1"/>
    </row>
    <row r="398" spans="1:11" s="18" customFormat="1" ht="13.5" x14ac:dyDescent="0.15">
      <c r="A398" s="1"/>
      <c r="B398" s="34"/>
      <c r="C398" s="1"/>
      <c r="D398" s="1"/>
      <c r="E398" s="3"/>
      <c r="F398" s="125"/>
      <c r="G398" s="24"/>
      <c r="H398" s="1"/>
      <c r="I398" s="1"/>
      <c r="J398" s="1"/>
      <c r="K398" s="1"/>
    </row>
    <row r="399" spans="1:11" s="18" customFormat="1" ht="13.5" x14ac:dyDescent="0.15">
      <c r="A399" s="1"/>
      <c r="B399" s="34"/>
      <c r="C399" s="1"/>
      <c r="D399" s="1"/>
      <c r="E399" s="3"/>
      <c r="F399" s="125"/>
      <c r="G399" s="24"/>
      <c r="H399" s="1"/>
      <c r="I399" s="1"/>
      <c r="J399" s="1"/>
      <c r="K399" s="1"/>
    </row>
    <row r="400" spans="1:11" s="18" customFormat="1" ht="13.5" x14ac:dyDescent="0.15">
      <c r="A400" s="1"/>
      <c r="B400" s="34"/>
      <c r="C400" s="1"/>
      <c r="D400" s="1"/>
      <c r="E400" s="3"/>
      <c r="F400" s="125"/>
      <c r="G400" s="24"/>
      <c r="H400" s="1"/>
      <c r="I400" s="1"/>
      <c r="J400" s="1"/>
      <c r="K400" s="1"/>
    </row>
    <row r="401" spans="1:11" s="18" customFormat="1" ht="13.5" x14ac:dyDescent="0.15">
      <c r="A401" s="1"/>
      <c r="B401" s="34"/>
      <c r="C401" s="1"/>
      <c r="D401" s="1"/>
      <c r="E401" s="3"/>
      <c r="F401" s="125"/>
      <c r="G401" s="24"/>
      <c r="H401" s="1"/>
      <c r="I401" s="1"/>
      <c r="J401" s="1"/>
      <c r="K401" s="1"/>
    </row>
    <row r="402" spans="1:11" s="18" customFormat="1" ht="13.5" x14ac:dyDescent="0.15">
      <c r="A402" s="1"/>
      <c r="B402" s="34"/>
      <c r="C402" s="1"/>
      <c r="D402" s="1"/>
      <c r="E402" s="3"/>
      <c r="F402" s="125"/>
      <c r="G402" s="24"/>
      <c r="H402" s="1"/>
      <c r="I402" s="1"/>
      <c r="J402" s="1"/>
      <c r="K402" s="1"/>
    </row>
    <row r="403" spans="1:11" s="18" customFormat="1" ht="13.5" x14ac:dyDescent="0.15">
      <c r="A403" s="1"/>
      <c r="B403" s="34"/>
      <c r="C403" s="1"/>
      <c r="D403" s="1"/>
      <c r="E403" s="3"/>
      <c r="F403" s="125"/>
      <c r="G403" s="24"/>
      <c r="H403" s="1"/>
      <c r="I403" s="1"/>
      <c r="J403" s="1"/>
      <c r="K403" s="1"/>
    </row>
    <row r="404" spans="1:11" s="18" customFormat="1" ht="13.5" x14ac:dyDescent="0.15">
      <c r="A404" s="1"/>
      <c r="B404" s="34"/>
      <c r="C404" s="1"/>
      <c r="D404" s="1"/>
      <c r="E404" s="3"/>
      <c r="F404" s="125"/>
      <c r="G404" s="24"/>
      <c r="H404" s="1"/>
      <c r="I404" s="1"/>
      <c r="J404" s="1"/>
      <c r="K404" s="1"/>
    </row>
    <row r="405" spans="1:11" s="18" customFormat="1" ht="13.5" x14ac:dyDescent="0.15">
      <c r="A405" s="1"/>
      <c r="B405" s="34"/>
      <c r="C405" s="1"/>
      <c r="D405" s="1"/>
      <c r="E405" s="3"/>
      <c r="F405" s="125"/>
      <c r="G405" s="24"/>
      <c r="H405" s="1"/>
      <c r="I405" s="1"/>
      <c r="J405" s="1"/>
      <c r="K405" s="1"/>
    </row>
    <row r="406" spans="1:11" s="18" customFormat="1" ht="13.5" x14ac:dyDescent="0.15">
      <c r="A406" s="1"/>
      <c r="B406" s="34"/>
      <c r="C406" s="1"/>
      <c r="D406" s="1"/>
      <c r="E406" s="3"/>
      <c r="F406" s="125"/>
      <c r="G406" s="24"/>
      <c r="H406" s="1"/>
      <c r="I406" s="1"/>
      <c r="J406" s="1"/>
      <c r="K406" s="1"/>
    </row>
    <row r="407" spans="1:11" s="18" customFormat="1" ht="13.5" x14ac:dyDescent="0.15">
      <c r="A407" s="1"/>
      <c r="B407" s="34"/>
      <c r="C407" s="1"/>
      <c r="D407" s="1"/>
      <c r="E407" s="3"/>
      <c r="F407" s="125"/>
      <c r="G407" s="24"/>
      <c r="H407" s="1"/>
      <c r="I407" s="1"/>
      <c r="J407" s="1"/>
      <c r="K407" s="1"/>
    </row>
    <row r="408" spans="1:11" s="18" customFormat="1" ht="13.5" x14ac:dyDescent="0.15">
      <c r="A408" s="1"/>
      <c r="B408" s="34"/>
      <c r="C408" s="1"/>
      <c r="D408" s="1"/>
      <c r="E408" s="3"/>
      <c r="F408" s="125"/>
      <c r="G408" s="24"/>
      <c r="H408" s="1"/>
      <c r="I408" s="1"/>
      <c r="J408" s="1"/>
      <c r="K408" s="1"/>
    </row>
  </sheetData>
  <autoFilter ref="A1:J290" xr:uid="{313543F4-5D79-4F2A-884E-86F9653577DE}"/>
  <mergeCells count="1">
    <mergeCell ref="B2:I2"/>
  </mergeCells>
  <phoneticPr fontId="2"/>
  <pageMargins left="0.59055118110236227" right="0.59055118110236227" top="0.86614173228346458" bottom="0.78740157480314965" header="0.39370078740157483" footer="0.39370078740157483"/>
  <pageSetup paperSize="9" firstPageNumber="6" orientation="landscape" blackAndWhite="1" useFirstPageNumber="1" r:id="rId1"/>
  <headerFooter alignWithMargins="0">
    <oddFooter>&amp;R&amp;"ＭＳ 明朝,標準"内訳明細書-&amp;P 　</oddFooter>
  </headerFooter>
  <rowBreaks count="6" manualBreakCount="6">
    <brk id="75" max="9" man="1"/>
    <brk id="111" max="9" man="1"/>
    <brk id="147" max="9" man="1"/>
    <brk id="183" max="9" man="1"/>
    <brk id="219" max="9" man="1"/>
    <brk id="25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5584-87B7-4B2D-9FAE-AD05BD3210F0}">
  <sheetPr codeName="Sheet6">
    <tabColor theme="5" tint="-0.249977111117893"/>
  </sheetPr>
  <dimension ref="A1:L707"/>
  <sheetViews>
    <sheetView view="pageBreakPreview" zoomScaleNormal="100" zoomScaleSheetLayoutView="100" workbookViewId="0">
      <pane ySplit="3" topLeftCell="A4" activePane="bottomLeft" state="frozen"/>
      <selection activeCell="F32" sqref="F32"/>
      <selection pane="bottomLeft" activeCell="D285" sqref="D285"/>
    </sheetView>
  </sheetViews>
  <sheetFormatPr defaultRowHeight="23.1" customHeight="1" x14ac:dyDescent="0.15"/>
  <cols>
    <col min="1" max="1" width="1.875" style="1" customWidth="1"/>
    <col min="2" max="2" width="5.625" style="34" customWidth="1"/>
    <col min="3" max="3" width="33.375" style="1" customWidth="1"/>
    <col min="4" max="4" width="31.25" style="1" customWidth="1"/>
    <col min="5" max="5" width="7.5" style="66" customWidth="1"/>
    <col min="6" max="6" width="8.125" style="133" hidden="1" customWidth="1"/>
    <col min="7" max="7" width="12.5" style="133" customWidth="1"/>
    <col min="8" max="8" width="13.75" style="24" customWidth="1"/>
    <col min="9" max="9" width="15.625" style="1" customWidth="1"/>
    <col min="10" max="10" width="12.5" style="1" customWidth="1"/>
    <col min="11" max="11" width="1.875" style="1" customWidth="1"/>
    <col min="12" max="16384" width="9" style="1"/>
  </cols>
  <sheetData>
    <row r="1" spans="1:11" ht="11.25" customHeight="1" x14ac:dyDescent="0.15"/>
    <row r="2" spans="1:11" ht="26.25" customHeight="1" x14ac:dyDescent="0.15">
      <c r="A2" s="35"/>
      <c r="B2" s="179" t="s">
        <v>45</v>
      </c>
      <c r="C2" s="180"/>
      <c r="D2" s="180"/>
      <c r="E2" s="180"/>
      <c r="F2" s="181"/>
      <c r="G2" s="181"/>
      <c r="H2" s="180"/>
      <c r="I2" s="180"/>
      <c r="J2" s="180"/>
    </row>
    <row r="3" spans="1:11" ht="25.5" customHeight="1" x14ac:dyDescent="0.15">
      <c r="B3" s="36" t="s">
        <v>8</v>
      </c>
      <c r="C3" s="2" t="s">
        <v>1</v>
      </c>
      <c r="D3" s="2" t="s">
        <v>2</v>
      </c>
      <c r="E3" s="67" t="s">
        <v>3</v>
      </c>
      <c r="F3" s="134" t="s">
        <v>4</v>
      </c>
      <c r="G3" s="134" t="s">
        <v>4</v>
      </c>
      <c r="H3" s="112" t="s">
        <v>5</v>
      </c>
      <c r="I3" s="2" t="s">
        <v>6</v>
      </c>
      <c r="J3" s="2" t="s">
        <v>7</v>
      </c>
    </row>
    <row r="4" spans="1:11" ht="12.75" customHeight="1" x14ac:dyDescent="0.15">
      <c r="B4" s="36"/>
      <c r="C4" s="68"/>
      <c r="D4" s="69"/>
      <c r="E4" s="69"/>
      <c r="F4" s="131"/>
      <c r="G4" s="131"/>
      <c r="H4" s="22"/>
      <c r="I4" s="38"/>
      <c r="J4" s="108"/>
    </row>
    <row r="5" spans="1:11" ht="12.75" customHeight="1" x14ac:dyDescent="0.15">
      <c r="B5" s="70">
        <f>'細目内訳(機械)'!B7</f>
        <v>1</v>
      </c>
      <c r="C5" s="71" t="s">
        <v>293</v>
      </c>
      <c r="D5" s="14"/>
      <c r="E5" s="16"/>
      <c r="F5" s="132"/>
      <c r="G5" s="132"/>
      <c r="H5" s="23"/>
      <c r="I5" s="43"/>
      <c r="J5" s="59"/>
    </row>
    <row r="6" spans="1:11" ht="12.75" customHeight="1" x14ac:dyDescent="0.15">
      <c r="B6" s="36"/>
      <c r="C6" s="26"/>
      <c r="D6" s="13"/>
      <c r="E6" s="15"/>
      <c r="F6" s="135"/>
      <c r="G6" s="135"/>
      <c r="H6" s="27"/>
      <c r="I6" s="46"/>
      <c r="J6" s="61"/>
    </row>
    <row r="7" spans="1:11" ht="12.75" customHeight="1" x14ac:dyDescent="0.15">
      <c r="B7" s="70">
        <f>'細目内訳(機械)'!B9</f>
        <v>-1</v>
      </c>
      <c r="C7" s="71" t="s">
        <v>294</v>
      </c>
      <c r="D7" s="14"/>
      <c r="E7" s="16"/>
      <c r="F7" s="135"/>
      <c r="G7" s="135"/>
      <c r="H7" s="27"/>
      <c r="I7" s="45"/>
      <c r="J7" s="61"/>
    </row>
    <row r="8" spans="1:11" ht="12.75" customHeight="1" x14ac:dyDescent="0.15">
      <c r="B8" s="72"/>
      <c r="C8" s="155" t="s">
        <v>295</v>
      </c>
      <c r="D8" s="12"/>
      <c r="E8" s="2"/>
      <c r="F8" s="146"/>
      <c r="G8" s="146"/>
      <c r="H8" s="22"/>
      <c r="I8" s="38"/>
      <c r="J8" s="108"/>
    </row>
    <row r="9" spans="1:11" ht="12.75" customHeight="1" x14ac:dyDescent="0.15">
      <c r="B9" s="73"/>
      <c r="C9" s="71" t="s">
        <v>296</v>
      </c>
      <c r="D9" s="14" t="s">
        <v>29</v>
      </c>
      <c r="E9" s="16"/>
      <c r="F9" s="156"/>
      <c r="G9" s="156"/>
      <c r="H9" s="23"/>
      <c r="I9" s="43"/>
      <c r="J9" s="105"/>
    </row>
    <row r="10" spans="1:11" s="18" customFormat="1" ht="12.75" customHeight="1" x14ac:dyDescent="0.15">
      <c r="B10" s="74"/>
      <c r="C10" s="75" t="s">
        <v>225</v>
      </c>
      <c r="D10" s="157"/>
      <c r="E10" s="76"/>
      <c r="F10" s="143"/>
      <c r="G10" s="143"/>
      <c r="H10" s="22"/>
      <c r="I10" s="38"/>
      <c r="J10" s="108"/>
      <c r="K10" s="77"/>
    </row>
    <row r="11" spans="1:11" s="18" customFormat="1" ht="12.75" customHeight="1" x14ac:dyDescent="0.15">
      <c r="B11" s="19"/>
      <c r="C11" s="20" t="s">
        <v>30</v>
      </c>
      <c r="D11" s="158" t="s">
        <v>31</v>
      </c>
      <c r="E11" s="78" t="s">
        <v>32</v>
      </c>
      <c r="F11" s="145">
        <f>'[1]改修（空調機器）'!$Q$10/1000</f>
        <v>24.388000000000002</v>
      </c>
      <c r="G11" s="145">
        <f>ROUND(F11,2)</f>
        <v>24.39</v>
      </c>
      <c r="H11" s="23"/>
      <c r="I11" s="53">
        <f>G11*H11</f>
        <v>0</v>
      </c>
      <c r="J11" s="105"/>
      <c r="K11" s="79"/>
    </row>
    <row r="12" spans="1:11" s="18" customFormat="1" ht="12.75" customHeight="1" x14ac:dyDescent="0.15">
      <c r="B12" s="74"/>
      <c r="C12" s="75" t="s">
        <v>225</v>
      </c>
      <c r="D12" s="157"/>
      <c r="E12" s="76"/>
      <c r="F12" s="143"/>
      <c r="G12" s="143"/>
      <c r="H12" s="22"/>
      <c r="I12" s="38"/>
      <c r="J12" s="108"/>
      <c r="K12" s="77"/>
    </row>
    <row r="13" spans="1:11" s="18" customFormat="1" ht="12.75" customHeight="1" x14ac:dyDescent="0.15">
      <c r="B13" s="19"/>
      <c r="C13" s="20" t="s">
        <v>33</v>
      </c>
      <c r="D13" s="158" t="s">
        <v>34</v>
      </c>
      <c r="E13" s="78" t="s">
        <v>35</v>
      </c>
      <c r="F13" s="145">
        <f>'[1]改修（空調機器）'!$W$10</f>
        <v>92.802999999999997</v>
      </c>
      <c r="G13" s="145">
        <f t="shared" ref="G13" si="0">ROUND(F13,2)</f>
        <v>92.8</v>
      </c>
      <c r="H13" s="23"/>
      <c r="I13" s="53">
        <f t="shared" ref="I13" si="1">G13*H13</f>
        <v>0</v>
      </c>
      <c r="J13" s="105"/>
      <c r="K13" s="79"/>
    </row>
    <row r="14" spans="1:11" s="18" customFormat="1" ht="12.75" customHeight="1" x14ac:dyDescent="0.15">
      <c r="B14" s="74"/>
      <c r="C14" s="75" t="s">
        <v>225</v>
      </c>
      <c r="D14" s="157"/>
      <c r="E14" s="76"/>
      <c r="F14" s="143"/>
      <c r="G14" s="143"/>
      <c r="H14" s="22"/>
      <c r="I14" s="38"/>
      <c r="J14" s="108"/>
      <c r="K14" s="77"/>
    </row>
    <row r="15" spans="1:11" s="18" customFormat="1" ht="12.75" customHeight="1" x14ac:dyDescent="0.15">
      <c r="B15" s="19"/>
      <c r="C15" s="20" t="s">
        <v>33</v>
      </c>
      <c r="D15" s="158" t="s">
        <v>36</v>
      </c>
      <c r="E15" s="78" t="s">
        <v>235</v>
      </c>
      <c r="F15" s="145">
        <v>1</v>
      </c>
      <c r="G15" s="145">
        <f t="shared" ref="G15" si="2">ROUND(F15,2)</f>
        <v>1</v>
      </c>
      <c r="H15" s="23"/>
      <c r="I15" s="53">
        <f t="shared" ref="I15" si="3">G15*H15</f>
        <v>0</v>
      </c>
      <c r="J15" s="105"/>
      <c r="K15" s="79"/>
    </row>
    <row r="16" spans="1:11" s="18" customFormat="1" ht="12.75" customHeight="1" x14ac:dyDescent="0.15">
      <c r="B16" s="36"/>
      <c r="C16" s="75" t="s">
        <v>226</v>
      </c>
      <c r="D16" s="12"/>
      <c r="E16" s="76"/>
      <c r="F16" s="159"/>
      <c r="G16" s="143"/>
      <c r="H16" s="22"/>
      <c r="I16" s="38"/>
      <c r="J16" s="108"/>
    </row>
    <row r="17" spans="2:11" s="18" customFormat="1" ht="12.75" customHeight="1" x14ac:dyDescent="0.15">
      <c r="B17" s="70"/>
      <c r="C17" s="14" t="s">
        <v>228</v>
      </c>
      <c r="D17" s="81" t="s">
        <v>248</v>
      </c>
      <c r="E17" s="78" t="s">
        <v>264</v>
      </c>
      <c r="F17" s="145">
        <v>67</v>
      </c>
      <c r="G17" s="145">
        <f t="shared" ref="G17" si="4">ROUND(F17,2)</f>
        <v>67</v>
      </c>
      <c r="H17" s="23"/>
      <c r="I17" s="53">
        <f t="shared" ref="I17" si="5">G17*H17</f>
        <v>0</v>
      </c>
      <c r="J17" s="105"/>
    </row>
    <row r="18" spans="2:11" ht="12.75" customHeight="1" x14ac:dyDescent="0.15">
      <c r="B18" s="36"/>
      <c r="C18" s="75" t="s">
        <v>226</v>
      </c>
      <c r="D18" s="157"/>
      <c r="E18" s="76"/>
      <c r="F18" s="143"/>
      <c r="G18" s="143"/>
      <c r="H18" s="22"/>
      <c r="I18" s="38"/>
      <c r="J18" s="108"/>
      <c r="K18" s="77"/>
    </row>
    <row r="19" spans="2:11" ht="12.75" customHeight="1" x14ac:dyDescent="0.15">
      <c r="B19" s="70"/>
      <c r="C19" s="20" t="s">
        <v>30</v>
      </c>
      <c r="D19" s="158" t="s">
        <v>31</v>
      </c>
      <c r="E19" s="78" t="s">
        <v>32</v>
      </c>
      <c r="F19" s="145">
        <f>'[1]改修（空調機器）'!$Q$22/1000</f>
        <v>0.16200000000000001</v>
      </c>
      <c r="G19" s="145">
        <f t="shared" ref="G19" si="6">ROUND(F19,2)</f>
        <v>0.16</v>
      </c>
      <c r="H19" s="23"/>
      <c r="I19" s="53">
        <f t="shared" ref="I19" si="7">G19*H19</f>
        <v>0</v>
      </c>
      <c r="J19" s="105"/>
      <c r="K19" s="79"/>
    </row>
    <row r="20" spans="2:11" ht="12.75" customHeight="1" x14ac:dyDescent="0.15">
      <c r="B20" s="36"/>
      <c r="C20" s="75" t="s">
        <v>226</v>
      </c>
      <c r="D20" s="157"/>
      <c r="E20" s="76"/>
      <c r="F20" s="143"/>
      <c r="G20" s="143"/>
      <c r="H20" s="22"/>
      <c r="I20" s="38"/>
      <c r="J20" s="108"/>
      <c r="K20" s="77"/>
    </row>
    <row r="21" spans="2:11" ht="12.75" customHeight="1" x14ac:dyDescent="0.15">
      <c r="B21" s="70"/>
      <c r="C21" s="20" t="s">
        <v>33</v>
      </c>
      <c r="D21" s="158" t="s">
        <v>227</v>
      </c>
      <c r="E21" s="78" t="s">
        <v>35</v>
      </c>
      <c r="F21" s="145">
        <f>'[1]改修（空調機器）'!$W$22</f>
        <v>6.4089999999999998</v>
      </c>
      <c r="G21" s="145">
        <f t="shared" ref="G21" si="8">ROUND(F21,2)</f>
        <v>6.41</v>
      </c>
      <c r="H21" s="23"/>
      <c r="I21" s="53">
        <f t="shared" ref="I21" si="9">G21*H21</f>
        <v>0</v>
      </c>
      <c r="J21" s="105"/>
      <c r="K21" s="79"/>
    </row>
    <row r="22" spans="2:11" ht="12.75" customHeight="1" x14ac:dyDescent="0.15">
      <c r="B22" s="74"/>
      <c r="C22" s="75" t="s">
        <v>226</v>
      </c>
      <c r="D22" s="157"/>
      <c r="E22" s="76"/>
      <c r="F22" s="143"/>
      <c r="G22" s="143"/>
      <c r="H22" s="22"/>
      <c r="I22" s="38"/>
      <c r="J22" s="108"/>
      <c r="K22" s="77"/>
    </row>
    <row r="23" spans="2:11" ht="12.75" customHeight="1" x14ac:dyDescent="0.15">
      <c r="B23" s="19"/>
      <c r="C23" s="20" t="s">
        <v>33</v>
      </c>
      <c r="D23" s="158" t="s">
        <v>36</v>
      </c>
      <c r="E23" s="78" t="s">
        <v>235</v>
      </c>
      <c r="F23" s="145">
        <v>1</v>
      </c>
      <c r="G23" s="145">
        <f t="shared" ref="G23" si="10">ROUND(F23,2)</f>
        <v>1</v>
      </c>
      <c r="H23" s="23"/>
      <c r="I23" s="53">
        <f t="shared" ref="I23" si="11">G23*H23</f>
        <v>0</v>
      </c>
      <c r="J23" s="105"/>
      <c r="K23" s="79"/>
    </row>
    <row r="24" spans="2:11" ht="12.75" customHeight="1" x14ac:dyDescent="0.15">
      <c r="B24" s="36"/>
      <c r="C24" s="12"/>
      <c r="D24" s="12"/>
      <c r="E24" s="76"/>
      <c r="F24" s="159"/>
      <c r="G24" s="143"/>
      <c r="H24" s="22"/>
      <c r="I24" s="38"/>
      <c r="J24" s="108"/>
    </row>
    <row r="25" spans="2:11" ht="12.75" customHeight="1" x14ac:dyDescent="0.15">
      <c r="B25" s="70"/>
      <c r="C25" s="14" t="s">
        <v>277</v>
      </c>
      <c r="D25" s="14" t="s">
        <v>239</v>
      </c>
      <c r="E25" s="78" t="s">
        <v>74</v>
      </c>
      <c r="F25" s="144">
        <f>4.2*7.2+6*0.35*2</f>
        <v>34.44</v>
      </c>
      <c r="G25" s="145">
        <f>ROUND(F25,1)</f>
        <v>34.4</v>
      </c>
      <c r="H25" s="23"/>
      <c r="I25" s="53">
        <f t="shared" ref="I25" si="12">G25*H25</f>
        <v>0</v>
      </c>
      <c r="J25" s="105"/>
    </row>
    <row r="26" spans="2:11" ht="12.75" customHeight="1" x14ac:dyDescent="0.15">
      <c r="B26" s="36"/>
      <c r="C26" s="12"/>
      <c r="D26" s="12"/>
      <c r="E26" s="76"/>
      <c r="F26" s="159"/>
      <c r="G26" s="143"/>
      <c r="H26" s="22"/>
      <c r="I26" s="38"/>
      <c r="J26" s="108"/>
    </row>
    <row r="27" spans="2:11" ht="12.75" customHeight="1" x14ac:dyDescent="0.15">
      <c r="B27" s="70"/>
      <c r="C27" s="14" t="s">
        <v>240</v>
      </c>
      <c r="D27" s="14" t="s">
        <v>241</v>
      </c>
      <c r="E27" s="78" t="s">
        <v>242</v>
      </c>
      <c r="F27" s="145">
        <v>45</v>
      </c>
      <c r="G27" s="145">
        <f t="shared" ref="G27" si="13">ROUND(F27,2)</f>
        <v>45</v>
      </c>
      <c r="H27" s="23"/>
      <c r="I27" s="53">
        <f t="shared" ref="I27" si="14">G27*H27</f>
        <v>0</v>
      </c>
      <c r="J27" s="105"/>
    </row>
    <row r="28" spans="2:11" ht="12.75" customHeight="1" x14ac:dyDescent="0.15">
      <c r="B28" s="36"/>
      <c r="C28" s="12"/>
      <c r="D28" s="12"/>
      <c r="E28" s="76"/>
      <c r="F28" s="159"/>
      <c r="G28" s="143"/>
      <c r="H28" s="22"/>
      <c r="I28" s="38"/>
      <c r="J28" s="108"/>
    </row>
    <row r="29" spans="2:11" ht="12.75" customHeight="1" x14ac:dyDescent="0.15">
      <c r="B29" s="70"/>
      <c r="C29" s="14" t="s">
        <v>243</v>
      </c>
      <c r="D29" s="14" t="s">
        <v>244</v>
      </c>
      <c r="E29" s="78" t="s">
        <v>245</v>
      </c>
      <c r="F29" s="145">
        <v>1</v>
      </c>
      <c r="G29" s="145">
        <f t="shared" ref="G29" si="15">ROUND(F29,2)</f>
        <v>1</v>
      </c>
      <c r="H29" s="23"/>
      <c r="I29" s="53">
        <f t="shared" ref="I29" si="16">G29*H29</f>
        <v>0</v>
      </c>
      <c r="J29" s="105"/>
    </row>
    <row r="30" spans="2:11" ht="12.75" customHeight="1" x14ac:dyDescent="0.15">
      <c r="B30" s="36"/>
      <c r="C30" s="12"/>
      <c r="D30" s="12" t="s">
        <v>263</v>
      </c>
      <c r="E30" s="76"/>
      <c r="F30" s="159"/>
      <c r="G30" s="143"/>
      <c r="H30" s="22"/>
      <c r="I30" s="38"/>
      <c r="J30" s="108"/>
    </row>
    <row r="31" spans="2:11" ht="12.75" customHeight="1" x14ac:dyDescent="0.15">
      <c r="B31" s="70"/>
      <c r="C31" s="14" t="s">
        <v>253</v>
      </c>
      <c r="D31" s="14" t="s">
        <v>256</v>
      </c>
      <c r="E31" s="78" t="s">
        <v>255</v>
      </c>
      <c r="F31" s="145">
        <v>69.191999999999993</v>
      </c>
      <c r="G31" s="145">
        <f>ROUND(F31,1)</f>
        <v>69.2</v>
      </c>
      <c r="H31" s="23"/>
      <c r="I31" s="53">
        <f t="shared" ref="I31" si="17">G31*H31</f>
        <v>0</v>
      </c>
      <c r="J31" s="105"/>
    </row>
    <row r="32" spans="2:11" ht="12.75" customHeight="1" x14ac:dyDescent="0.15">
      <c r="B32" s="36"/>
      <c r="C32" s="12"/>
      <c r="D32" s="12"/>
      <c r="E32" s="76"/>
      <c r="F32" s="159"/>
      <c r="G32" s="143"/>
      <c r="H32" s="22"/>
      <c r="I32" s="38"/>
      <c r="J32" s="108"/>
    </row>
    <row r="33" spans="2:11" ht="12.75" customHeight="1" x14ac:dyDescent="0.15">
      <c r="B33" s="70"/>
      <c r="C33" s="14" t="s">
        <v>259</v>
      </c>
      <c r="D33" s="14"/>
      <c r="E33" s="78" t="s">
        <v>254</v>
      </c>
      <c r="F33" s="145">
        <f>'[1]改修（空調機器）'!$Q$24/1000</f>
        <v>1.228</v>
      </c>
      <c r="G33" s="145">
        <f t="shared" ref="G33" si="18">ROUND(F33,2)</f>
        <v>1.23</v>
      </c>
      <c r="H33" s="23"/>
      <c r="I33" s="53">
        <f t="shared" ref="I33" si="19">G33*H33</f>
        <v>0</v>
      </c>
      <c r="J33" s="105"/>
    </row>
    <row r="34" spans="2:11" ht="12.75" customHeight="1" x14ac:dyDescent="0.15">
      <c r="B34" s="36"/>
      <c r="C34" s="12"/>
      <c r="D34" s="12"/>
      <c r="E34" s="76"/>
      <c r="F34" s="159"/>
      <c r="G34" s="143"/>
      <c r="H34" s="22"/>
      <c r="I34" s="38"/>
      <c r="J34" s="108"/>
      <c r="K34" s="77"/>
    </row>
    <row r="35" spans="2:11" ht="12.75" customHeight="1" x14ac:dyDescent="0.15">
      <c r="B35" s="70"/>
      <c r="C35" s="14" t="s">
        <v>257</v>
      </c>
      <c r="D35" s="14" t="s">
        <v>291</v>
      </c>
      <c r="E35" s="78" t="s">
        <v>35</v>
      </c>
      <c r="F35" s="144">
        <f>'[1]改修（空調機器）'!$W$24</f>
        <v>9.7200000000000006</v>
      </c>
      <c r="G35" s="145">
        <f t="shared" ref="G35" si="20">ROUND(F35,2)</f>
        <v>9.7200000000000006</v>
      </c>
      <c r="H35" s="23"/>
      <c r="I35" s="53">
        <f t="shared" ref="I35" si="21">G35*H35</f>
        <v>0</v>
      </c>
      <c r="J35" s="105"/>
      <c r="K35" s="79"/>
    </row>
    <row r="36" spans="2:11" ht="12.75" customHeight="1" x14ac:dyDescent="0.15">
      <c r="B36" s="36"/>
      <c r="C36" s="12"/>
      <c r="D36" s="12"/>
      <c r="E36" s="76"/>
      <c r="F36" s="159"/>
      <c r="G36" s="143"/>
      <c r="H36" s="22"/>
      <c r="I36" s="38"/>
      <c r="J36" s="108"/>
    </row>
    <row r="37" spans="2:11" ht="12.75" customHeight="1" x14ac:dyDescent="0.15">
      <c r="B37" s="70"/>
      <c r="C37" s="14" t="s">
        <v>260</v>
      </c>
      <c r="D37" s="14"/>
      <c r="E37" s="78" t="s">
        <v>254</v>
      </c>
      <c r="F37" s="145">
        <f>'[1]改修（空調機器）'!$Q$24/1000</f>
        <v>1.228</v>
      </c>
      <c r="G37" s="145">
        <f t="shared" ref="G37" si="22">ROUND(F37,2)</f>
        <v>1.23</v>
      </c>
      <c r="H37" s="23"/>
      <c r="I37" s="53">
        <f t="shared" ref="I37" si="23">G37*H37</f>
        <v>0</v>
      </c>
      <c r="J37" s="105"/>
    </row>
    <row r="38" spans="2:11" ht="12.75" customHeight="1" x14ac:dyDescent="0.15">
      <c r="B38" s="36"/>
      <c r="C38" s="12"/>
      <c r="D38" s="12"/>
      <c r="E38" s="76"/>
      <c r="F38" s="159"/>
      <c r="G38" s="143"/>
      <c r="H38" s="22"/>
      <c r="I38" s="38"/>
      <c r="J38" s="108"/>
    </row>
    <row r="39" spans="2:11" ht="12.75" customHeight="1" x14ac:dyDescent="0.15">
      <c r="B39" s="70"/>
      <c r="C39" s="14" t="s">
        <v>258</v>
      </c>
      <c r="D39" s="14"/>
      <c r="E39" s="78" t="s">
        <v>13</v>
      </c>
      <c r="F39" s="144">
        <v>1</v>
      </c>
      <c r="G39" s="145">
        <f t="shared" ref="G39" si="24">ROUND(F39,2)</f>
        <v>1</v>
      </c>
      <c r="H39" s="23"/>
      <c r="I39" s="53">
        <f t="shared" ref="I39" si="25">G39*H39</f>
        <v>0</v>
      </c>
      <c r="J39" s="105"/>
    </row>
    <row r="40" spans="2:11" ht="12.75" customHeight="1" x14ac:dyDescent="0.15">
      <c r="B40" s="36"/>
      <c r="C40" s="12"/>
      <c r="D40" s="12" t="s">
        <v>262</v>
      </c>
      <c r="E40" s="76"/>
      <c r="F40" s="159"/>
      <c r="G40" s="143"/>
      <c r="H40" s="22"/>
      <c r="I40" s="38"/>
      <c r="J40" s="108"/>
    </row>
    <row r="41" spans="2:11" ht="12.75" customHeight="1" x14ac:dyDescent="0.15">
      <c r="B41" s="70"/>
      <c r="C41" s="14" t="s">
        <v>249</v>
      </c>
      <c r="D41" s="14" t="s">
        <v>250</v>
      </c>
      <c r="E41" s="78" t="s">
        <v>261</v>
      </c>
      <c r="F41" s="144">
        <v>28</v>
      </c>
      <c r="G41" s="145">
        <f t="shared" ref="G41" si="26">ROUND(F41,2)</f>
        <v>28</v>
      </c>
      <c r="H41" s="23"/>
      <c r="I41" s="53">
        <f t="shared" ref="I41" si="27">G41*H41</f>
        <v>0</v>
      </c>
      <c r="J41" s="105"/>
    </row>
    <row r="42" spans="2:11" ht="12.75" customHeight="1" x14ac:dyDescent="0.15">
      <c r="B42" s="36"/>
      <c r="C42" s="12"/>
      <c r="D42" s="12"/>
      <c r="E42" s="76"/>
      <c r="F42" s="159"/>
      <c r="G42" s="143"/>
      <c r="H42" s="22"/>
      <c r="I42" s="38"/>
      <c r="J42" s="108"/>
    </row>
    <row r="43" spans="2:11" ht="12.75" customHeight="1" x14ac:dyDescent="0.15">
      <c r="B43" s="70"/>
      <c r="C43" s="20" t="s">
        <v>251</v>
      </c>
      <c r="D43" s="81" t="s">
        <v>252</v>
      </c>
      <c r="E43" s="78" t="s">
        <v>38</v>
      </c>
      <c r="F43" s="144">
        <v>16</v>
      </c>
      <c r="G43" s="145">
        <f t="shared" ref="G43" si="28">ROUND(F43,2)</f>
        <v>16</v>
      </c>
      <c r="H43" s="23"/>
      <c r="I43" s="53">
        <f t="shared" ref="I43" si="29">G43*H43</f>
        <v>0</v>
      </c>
      <c r="J43" s="105"/>
    </row>
    <row r="44" spans="2:11" ht="12.75" customHeight="1" x14ac:dyDescent="0.15">
      <c r="B44" s="36"/>
      <c r="C44" s="12"/>
      <c r="D44" s="12"/>
      <c r="E44" s="76"/>
      <c r="F44" s="159"/>
      <c r="G44" s="143"/>
      <c r="H44" s="22"/>
      <c r="I44" s="38"/>
      <c r="J44" s="108"/>
    </row>
    <row r="45" spans="2:11" ht="12.75" customHeight="1" x14ac:dyDescent="0.15">
      <c r="B45" s="70"/>
      <c r="C45" s="20" t="s">
        <v>278</v>
      </c>
      <c r="D45" s="81"/>
      <c r="E45" s="78" t="s">
        <v>13</v>
      </c>
      <c r="F45" s="144">
        <v>1</v>
      </c>
      <c r="G45" s="145">
        <f t="shared" ref="G45" si="30">ROUND(F45,2)</f>
        <v>1</v>
      </c>
      <c r="H45" s="23"/>
      <c r="I45" s="53">
        <f t="shared" ref="I45" si="31">G45*H45</f>
        <v>0</v>
      </c>
      <c r="J45" s="105"/>
    </row>
    <row r="46" spans="2:11" ht="12.75" customHeight="1" x14ac:dyDescent="0.15">
      <c r="B46" s="36"/>
      <c r="C46" s="12"/>
      <c r="D46" s="12"/>
      <c r="E46" s="76"/>
      <c r="F46" s="159"/>
      <c r="G46" s="143"/>
      <c r="H46" s="22"/>
      <c r="I46" s="38"/>
      <c r="J46" s="108"/>
      <c r="K46" s="77"/>
    </row>
    <row r="47" spans="2:11" ht="12.75" customHeight="1" x14ac:dyDescent="0.15">
      <c r="B47" s="70"/>
      <c r="C47" s="20" t="s">
        <v>279</v>
      </c>
      <c r="D47" s="14" t="s">
        <v>291</v>
      </c>
      <c r="E47" s="78" t="s">
        <v>35</v>
      </c>
      <c r="F47" s="144">
        <f>'[1]改修（空調機器）'!$W$26+'[1]改修（空調機器）'!$W$28+'[1]改修（空調機器）'!$W$30+'[1]改修（空調機器）'!$W$32</f>
        <v>51.03</v>
      </c>
      <c r="G47" s="145">
        <f t="shared" ref="G47" si="32">ROUND(F47,2)</f>
        <v>51.03</v>
      </c>
      <c r="H47" s="23"/>
      <c r="I47" s="53">
        <f t="shared" ref="I47" si="33">G47*H47</f>
        <v>0</v>
      </c>
      <c r="J47" s="105"/>
      <c r="K47" s="79"/>
    </row>
    <row r="48" spans="2:11" ht="12.75" customHeight="1" x14ac:dyDescent="0.15">
      <c r="B48" s="36"/>
      <c r="C48" s="12"/>
      <c r="D48" s="12"/>
      <c r="E48" s="76"/>
      <c r="F48" s="159"/>
      <c r="G48" s="143"/>
      <c r="H48" s="22"/>
      <c r="I48" s="38"/>
      <c r="J48" s="108"/>
    </row>
    <row r="49" spans="2:11" ht="12.75" customHeight="1" x14ac:dyDescent="0.15">
      <c r="B49" s="70"/>
      <c r="C49" s="20" t="s">
        <v>283</v>
      </c>
      <c r="D49" s="14" t="s">
        <v>284</v>
      </c>
      <c r="E49" s="78" t="s">
        <v>254</v>
      </c>
      <c r="F49" s="145">
        <f>'[1]改修（空調機器）'!$Q$26/1000+'[1]改修（空調機器）'!$Q$28/1000+'[1]改修（空調機器）'!$Q$30/1000+'[1]改修（空調機器）'!$Q$32/1000</f>
        <v>8.1300000000000008</v>
      </c>
      <c r="G49" s="145">
        <f t="shared" ref="G49" si="34">ROUND(F49,2)</f>
        <v>8.1300000000000008</v>
      </c>
      <c r="H49" s="23"/>
      <c r="I49" s="53">
        <f t="shared" ref="I49" si="35">G49*H49</f>
        <v>0</v>
      </c>
      <c r="J49" s="105"/>
    </row>
    <row r="50" spans="2:11" ht="12.75" customHeight="1" x14ac:dyDescent="0.15">
      <c r="B50" s="36"/>
      <c r="C50" s="12"/>
      <c r="D50" s="12" t="s">
        <v>282</v>
      </c>
      <c r="E50" s="76"/>
      <c r="F50" s="159"/>
      <c r="G50" s="143"/>
      <c r="H50" s="22"/>
      <c r="I50" s="38"/>
      <c r="J50" s="108"/>
    </row>
    <row r="51" spans="2:11" ht="12.75" customHeight="1" x14ac:dyDescent="0.15">
      <c r="B51" s="70"/>
      <c r="C51" s="14" t="s">
        <v>280</v>
      </c>
      <c r="D51" s="14" t="s">
        <v>281</v>
      </c>
      <c r="E51" s="78" t="s">
        <v>261</v>
      </c>
      <c r="F51" s="144">
        <v>8</v>
      </c>
      <c r="G51" s="145">
        <f t="shared" ref="G51" si="36">ROUND(F51,2)</f>
        <v>8</v>
      </c>
      <c r="H51" s="23"/>
      <c r="I51" s="53">
        <f t="shared" ref="I51" si="37">G51*H51</f>
        <v>0</v>
      </c>
      <c r="J51" s="105"/>
    </row>
    <row r="52" spans="2:11" ht="12.75" customHeight="1" x14ac:dyDescent="0.15">
      <c r="B52" s="36"/>
      <c r="C52" s="12"/>
      <c r="D52" s="12"/>
      <c r="E52" s="76"/>
      <c r="F52" s="159"/>
      <c r="G52" s="143"/>
      <c r="H52" s="22"/>
      <c r="I52" s="38"/>
      <c r="J52" s="108"/>
      <c r="K52" s="77"/>
    </row>
    <row r="53" spans="2:11" ht="12.75" customHeight="1" x14ac:dyDescent="0.15">
      <c r="B53" s="70"/>
      <c r="C53" s="14"/>
      <c r="D53" s="14"/>
      <c r="E53" s="78"/>
      <c r="F53" s="144"/>
      <c r="G53" s="145"/>
      <c r="H53" s="23"/>
      <c r="I53" s="53"/>
      <c r="J53" s="105"/>
      <c r="K53" s="79"/>
    </row>
    <row r="54" spans="2:11" ht="12.75" customHeight="1" x14ac:dyDescent="0.15">
      <c r="B54" s="36"/>
      <c r="C54" s="12"/>
      <c r="D54" s="12"/>
      <c r="E54" s="76"/>
      <c r="F54" s="159"/>
      <c r="G54" s="143"/>
      <c r="H54" s="22"/>
      <c r="I54" s="38"/>
      <c r="J54" s="108"/>
    </row>
    <row r="55" spans="2:11" ht="12.75" customHeight="1" x14ac:dyDescent="0.15">
      <c r="B55" s="70"/>
      <c r="C55" s="14"/>
      <c r="D55" s="14"/>
      <c r="E55" s="78"/>
      <c r="F55" s="145"/>
      <c r="G55" s="145"/>
      <c r="H55" s="23"/>
      <c r="I55" s="53"/>
      <c r="J55" s="105"/>
    </row>
    <row r="56" spans="2:11" ht="12.75" customHeight="1" x14ac:dyDescent="0.15">
      <c r="B56" s="36"/>
      <c r="C56" s="75"/>
      <c r="D56" s="157"/>
      <c r="E56" s="76"/>
      <c r="F56" s="143"/>
      <c r="G56" s="143"/>
      <c r="H56" s="28"/>
      <c r="I56" s="160"/>
      <c r="J56" s="108"/>
      <c r="K56" s="77"/>
    </row>
    <row r="57" spans="2:11" ht="12.75" customHeight="1" x14ac:dyDescent="0.15">
      <c r="B57" s="70"/>
      <c r="C57" s="21" t="s">
        <v>37</v>
      </c>
      <c r="D57" s="158"/>
      <c r="E57" s="78"/>
      <c r="F57" s="145"/>
      <c r="G57" s="145"/>
      <c r="H57" s="29"/>
      <c r="I57" s="161">
        <f>SUM(I9:I56)</f>
        <v>0</v>
      </c>
      <c r="J57" s="105"/>
      <c r="K57" s="79"/>
    </row>
    <row r="58" spans="2:11" ht="12.75" customHeight="1" x14ac:dyDescent="0.15">
      <c r="B58" s="36"/>
      <c r="C58" s="12"/>
      <c r="D58" s="12"/>
      <c r="E58" s="76"/>
      <c r="F58" s="146"/>
      <c r="G58" s="143"/>
      <c r="H58" s="22"/>
      <c r="I58" s="38"/>
      <c r="J58" s="108"/>
    </row>
    <row r="59" spans="2:11" ht="12.75" customHeight="1" x14ac:dyDescent="0.15">
      <c r="B59" s="70"/>
      <c r="C59" s="14"/>
      <c r="D59" s="14"/>
      <c r="E59" s="78"/>
      <c r="F59" s="147"/>
      <c r="G59" s="145"/>
      <c r="H59" s="23"/>
      <c r="I59" s="53"/>
      <c r="J59" s="105"/>
    </row>
    <row r="60" spans="2:11" ht="12.75" customHeight="1" x14ac:dyDescent="0.15">
      <c r="B60" s="36"/>
      <c r="C60" s="30" t="s">
        <v>297</v>
      </c>
      <c r="D60" s="12"/>
      <c r="E60" s="2"/>
      <c r="F60" s="146"/>
      <c r="G60" s="143"/>
      <c r="H60" s="22"/>
      <c r="I60" s="38"/>
      <c r="J60" s="108"/>
    </row>
    <row r="61" spans="2:11" ht="12.75" customHeight="1" x14ac:dyDescent="0.15">
      <c r="B61" s="70"/>
      <c r="C61" s="71" t="s">
        <v>298</v>
      </c>
      <c r="D61" s="14" t="s">
        <v>29</v>
      </c>
      <c r="E61" s="16"/>
      <c r="F61" s="156"/>
      <c r="G61" s="145"/>
      <c r="H61" s="23"/>
      <c r="I61" s="43"/>
      <c r="J61" s="105"/>
    </row>
    <row r="62" spans="2:11" ht="12.75" customHeight="1" x14ac:dyDescent="0.15">
      <c r="B62" s="36"/>
      <c r="C62" s="75"/>
      <c r="D62" s="80" t="s">
        <v>207</v>
      </c>
      <c r="E62" s="76"/>
      <c r="F62" s="146"/>
      <c r="G62" s="143"/>
      <c r="H62" s="22"/>
      <c r="I62" s="38"/>
      <c r="J62" s="108"/>
    </row>
    <row r="63" spans="2:11" ht="12.75" customHeight="1" x14ac:dyDescent="0.15">
      <c r="B63" s="70"/>
      <c r="C63" s="20" t="s">
        <v>203</v>
      </c>
      <c r="D63" s="81" t="s">
        <v>206</v>
      </c>
      <c r="E63" s="78" t="s">
        <v>74</v>
      </c>
      <c r="F63" s="147">
        <f>'[1]機器(保温)'!$T$33</f>
        <v>13</v>
      </c>
      <c r="G63" s="145">
        <f t="shared" ref="G63" si="38">ROUND(F63,2)</f>
        <v>13</v>
      </c>
      <c r="H63" s="23"/>
      <c r="I63" s="53">
        <f>G63*H63</f>
        <v>0</v>
      </c>
      <c r="J63" s="105"/>
    </row>
    <row r="64" spans="2:11" ht="12.75" customHeight="1" x14ac:dyDescent="0.15">
      <c r="B64" s="36"/>
      <c r="C64" s="75"/>
      <c r="D64" s="80" t="s">
        <v>207</v>
      </c>
      <c r="E64" s="76"/>
      <c r="F64" s="146"/>
      <c r="G64" s="143"/>
      <c r="H64" s="22"/>
      <c r="I64" s="38"/>
      <c r="J64" s="108"/>
    </row>
    <row r="65" spans="2:11" ht="12.75" customHeight="1" x14ac:dyDescent="0.15">
      <c r="B65" s="70"/>
      <c r="C65" s="20" t="s">
        <v>203</v>
      </c>
      <c r="D65" s="81" t="s">
        <v>205</v>
      </c>
      <c r="E65" s="78" t="s">
        <v>74</v>
      </c>
      <c r="F65" s="147">
        <f>'[1]機器(保温)'!$T$34</f>
        <v>3.6</v>
      </c>
      <c r="G65" s="145">
        <f t="shared" ref="G65" si="39">ROUND(F65,2)</f>
        <v>3.6</v>
      </c>
      <c r="H65" s="23"/>
      <c r="I65" s="53">
        <f t="shared" ref="I65" si="40">G65*H65</f>
        <v>0</v>
      </c>
      <c r="J65" s="105"/>
    </row>
    <row r="66" spans="2:11" ht="12.75" customHeight="1" x14ac:dyDescent="0.15">
      <c r="B66" s="36"/>
      <c r="C66" s="75"/>
      <c r="D66" s="80" t="s">
        <v>207</v>
      </c>
      <c r="E66" s="76"/>
      <c r="F66" s="146"/>
      <c r="G66" s="143"/>
      <c r="H66" s="22"/>
      <c r="I66" s="38"/>
      <c r="J66" s="108"/>
    </row>
    <row r="67" spans="2:11" ht="12.75" customHeight="1" x14ac:dyDescent="0.15">
      <c r="B67" s="70"/>
      <c r="C67" s="20" t="s">
        <v>203</v>
      </c>
      <c r="D67" s="81" t="s">
        <v>204</v>
      </c>
      <c r="E67" s="78" t="s">
        <v>74</v>
      </c>
      <c r="F67" s="147">
        <f>'[1]機器(保温)'!$T$35</f>
        <v>18</v>
      </c>
      <c r="G67" s="145">
        <f t="shared" ref="G67" si="41">ROUND(F67,2)</f>
        <v>18</v>
      </c>
      <c r="H67" s="23"/>
      <c r="I67" s="53">
        <f t="shared" ref="I67" si="42">G67*H67</f>
        <v>0</v>
      </c>
      <c r="J67" s="105"/>
    </row>
    <row r="68" spans="2:11" ht="12.75" customHeight="1" x14ac:dyDescent="0.15">
      <c r="B68" s="36"/>
      <c r="C68" s="75"/>
      <c r="D68" s="80" t="s">
        <v>207</v>
      </c>
      <c r="E68" s="76"/>
      <c r="F68" s="146"/>
      <c r="G68" s="143"/>
      <c r="H68" s="22"/>
      <c r="I68" s="38"/>
      <c r="J68" s="108"/>
    </row>
    <row r="69" spans="2:11" ht="12.75" customHeight="1" x14ac:dyDescent="0.15">
      <c r="B69" s="70"/>
      <c r="C69" s="20" t="s">
        <v>203</v>
      </c>
      <c r="D69" s="81" t="s">
        <v>202</v>
      </c>
      <c r="E69" s="78" t="s">
        <v>74</v>
      </c>
      <c r="F69" s="147">
        <f>'[1]機器(保温)'!$T$36</f>
        <v>6.6</v>
      </c>
      <c r="G69" s="145">
        <f t="shared" ref="G69" si="43">ROUND(F69,2)</f>
        <v>6.6</v>
      </c>
      <c r="H69" s="23"/>
      <c r="I69" s="53">
        <f t="shared" ref="I69" si="44">G69*H69</f>
        <v>0</v>
      </c>
      <c r="J69" s="105"/>
    </row>
    <row r="70" spans="2:11" ht="12.75" customHeight="1" x14ac:dyDescent="0.15">
      <c r="B70" s="36"/>
      <c r="C70" s="75"/>
      <c r="D70" s="12" t="s">
        <v>209</v>
      </c>
      <c r="E70" s="76"/>
      <c r="F70" s="146"/>
      <c r="G70" s="143"/>
      <c r="H70" s="22"/>
      <c r="I70" s="38"/>
      <c r="J70" s="108"/>
    </row>
    <row r="71" spans="2:11" ht="12.75" customHeight="1" x14ac:dyDescent="0.15">
      <c r="B71" s="70"/>
      <c r="C71" s="20" t="s">
        <v>203</v>
      </c>
      <c r="D71" s="81" t="s">
        <v>208</v>
      </c>
      <c r="E71" s="78" t="s">
        <v>74</v>
      </c>
      <c r="F71" s="147">
        <f>'[1]機器(保温)'!$T$38</f>
        <v>1.9</v>
      </c>
      <c r="G71" s="145">
        <f t="shared" ref="G71" si="45">ROUND(F71,2)</f>
        <v>1.9</v>
      </c>
      <c r="H71" s="23"/>
      <c r="I71" s="53">
        <f t="shared" ref="I71" si="46">G71*H71</f>
        <v>0</v>
      </c>
      <c r="J71" s="105"/>
    </row>
    <row r="72" spans="2:11" ht="12.75" customHeight="1" x14ac:dyDescent="0.15">
      <c r="B72" s="36"/>
      <c r="C72" s="12"/>
      <c r="D72" s="12"/>
      <c r="E72" s="2"/>
      <c r="F72" s="146"/>
      <c r="G72" s="143"/>
      <c r="H72" s="22"/>
      <c r="I72" s="38"/>
      <c r="J72" s="108"/>
    </row>
    <row r="73" spans="2:11" ht="12.75" customHeight="1" x14ac:dyDescent="0.15">
      <c r="B73" s="70"/>
      <c r="C73" s="14"/>
      <c r="D73" s="14"/>
      <c r="E73" s="16"/>
      <c r="F73" s="147"/>
      <c r="G73" s="145"/>
      <c r="H73" s="23"/>
      <c r="I73" s="53"/>
      <c r="J73" s="105"/>
    </row>
    <row r="74" spans="2:11" ht="12.75" customHeight="1" x14ac:dyDescent="0.15">
      <c r="B74" s="36"/>
      <c r="C74" s="12"/>
      <c r="D74" s="12"/>
      <c r="E74" s="2"/>
      <c r="F74" s="146"/>
      <c r="G74" s="143"/>
      <c r="H74" s="22"/>
      <c r="I74" s="38"/>
      <c r="J74" s="108"/>
    </row>
    <row r="75" spans="2:11" ht="12.75" customHeight="1" x14ac:dyDescent="0.15">
      <c r="B75" s="70"/>
      <c r="C75" s="14"/>
      <c r="D75" s="14"/>
      <c r="E75" s="16"/>
      <c r="F75" s="147"/>
      <c r="G75" s="145"/>
      <c r="H75" s="23"/>
      <c r="I75" s="53"/>
      <c r="J75" s="105"/>
    </row>
    <row r="76" spans="2:11" ht="12.75" customHeight="1" x14ac:dyDescent="0.15">
      <c r="B76" s="36"/>
      <c r="C76" s="75"/>
      <c r="D76" s="157"/>
      <c r="E76" s="76"/>
      <c r="F76" s="143"/>
      <c r="G76" s="143"/>
      <c r="H76" s="28"/>
      <c r="I76" s="160"/>
      <c r="J76" s="108"/>
      <c r="K76" s="77"/>
    </row>
    <row r="77" spans="2:11" ht="12.75" customHeight="1" x14ac:dyDescent="0.15">
      <c r="B77" s="70"/>
      <c r="C77" s="21" t="s">
        <v>37</v>
      </c>
      <c r="D77" s="158"/>
      <c r="E77" s="78"/>
      <c r="F77" s="145"/>
      <c r="G77" s="145"/>
      <c r="H77" s="29"/>
      <c r="I77" s="161">
        <f>SUM(I60:I76)</f>
        <v>0</v>
      </c>
      <c r="J77" s="105"/>
      <c r="K77" s="79"/>
    </row>
    <row r="78" spans="2:11" ht="12.75" customHeight="1" x14ac:dyDescent="0.15">
      <c r="B78" s="36"/>
      <c r="C78" s="12"/>
      <c r="D78" s="12"/>
      <c r="E78" s="76"/>
      <c r="F78" s="146"/>
      <c r="G78" s="143"/>
      <c r="H78" s="22"/>
      <c r="I78" s="38"/>
      <c r="J78" s="108"/>
      <c r="K78" s="77"/>
    </row>
    <row r="79" spans="2:11" ht="12.75" customHeight="1" x14ac:dyDescent="0.15">
      <c r="B79" s="70"/>
      <c r="C79" s="14"/>
      <c r="D79" s="14"/>
      <c r="E79" s="78"/>
      <c r="F79" s="147"/>
      <c r="G79" s="145"/>
      <c r="H79" s="23"/>
      <c r="I79" s="53"/>
      <c r="J79" s="105"/>
      <c r="K79" s="79"/>
    </row>
    <row r="80" spans="2:11" ht="12.75" customHeight="1" x14ac:dyDescent="0.15">
      <c r="B80" s="36"/>
      <c r="C80" s="30" t="s">
        <v>299</v>
      </c>
      <c r="D80" s="12"/>
      <c r="E80" s="2"/>
      <c r="F80" s="146"/>
      <c r="G80" s="143"/>
      <c r="H80" s="22"/>
      <c r="I80" s="38"/>
      <c r="J80" s="108"/>
      <c r="K80" s="77"/>
    </row>
    <row r="81" spans="2:11" ht="12.75" customHeight="1" x14ac:dyDescent="0.15">
      <c r="B81" s="70"/>
      <c r="C81" s="71" t="s">
        <v>300</v>
      </c>
      <c r="D81" s="14" t="s">
        <v>29</v>
      </c>
      <c r="E81" s="16"/>
      <c r="F81" s="156"/>
      <c r="G81" s="145"/>
      <c r="H81" s="23"/>
      <c r="I81" s="43"/>
      <c r="J81" s="105"/>
      <c r="K81" s="79"/>
    </row>
    <row r="82" spans="2:11" ht="12.75" customHeight="1" x14ac:dyDescent="0.15">
      <c r="B82" s="36"/>
      <c r="C82" s="75"/>
      <c r="D82" s="80"/>
      <c r="E82" s="76"/>
      <c r="F82" s="146"/>
      <c r="G82" s="143"/>
      <c r="H82" s="22"/>
      <c r="I82" s="38"/>
      <c r="J82" s="108"/>
    </row>
    <row r="83" spans="2:11" ht="12.75" customHeight="1" x14ac:dyDescent="0.15">
      <c r="B83" s="70"/>
      <c r="C83" s="20" t="s">
        <v>210</v>
      </c>
      <c r="D83" s="81" t="s">
        <v>201</v>
      </c>
      <c r="E83" s="78" t="s">
        <v>38</v>
      </c>
      <c r="F83" s="147">
        <f>'[1]改修（空調機器）'!$Y$10</f>
        <v>8</v>
      </c>
      <c r="G83" s="145">
        <f t="shared" ref="G83" si="47">ROUND(F83,2)</f>
        <v>8</v>
      </c>
      <c r="H83" s="23"/>
      <c r="I83" s="53">
        <f>G83*H83</f>
        <v>0</v>
      </c>
      <c r="J83" s="105"/>
    </row>
    <row r="84" spans="2:11" ht="12.75" customHeight="1" x14ac:dyDescent="0.15">
      <c r="B84" s="36"/>
      <c r="C84" s="75"/>
      <c r="D84" s="80"/>
      <c r="E84" s="76"/>
      <c r="F84" s="146"/>
      <c r="G84" s="143"/>
      <c r="H84" s="22"/>
      <c r="I84" s="38"/>
      <c r="J84" s="108"/>
    </row>
    <row r="85" spans="2:11" ht="12.75" customHeight="1" x14ac:dyDescent="0.15">
      <c r="B85" s="70"/>
      <c r="C85" s="20"/>
      <c r="D85" s="81"/>
      <c r="E85" s="78"/>
      <c r="F85" s="147"/>
      <c r="G85" s="145"/>
      <c r="H85" s="23"/>
      <c r="I85" s="53"/>
      <c r="J85" s="105"/>
    </row>
    <row r="86" spans="2:11" ht="12.75" customHeight="1" x14ac:dyDescent="0.15">
      <c r="B86" s="36"/>
      <c r="C86" s="75"/>
      <c r="D86" s="162"/>
      <c r="E86" s="76"/>
      <c r="F86" s="163"/>
      <c r="G86" s="143"/>
      <c r="H86" s="31"/>
      <c r="I86" s="164"/>
      <c r="J86" s="108"/>
    </row>
    <row r="87" spans="2:11" ht="12.75" customHeight="1" x14ac:dyDescent="0.15">
      <c r="B87" s="70"/>
      <c r="C87" s="21" t="s">
        <v>37</v>
      </c>
      <c r="D87" s="162"/>
      <c r="E87" s="78"/>
      <c r="F87" s="163"/>
      <c r="G87" s="145"/>
      <c r="H87" s="31"/>
      <c r="I87" s="161">
        <f>SUM(I82:I85)</f>
        <v>0</v>
      </c>
      <c r="J87" s="105"/>
    </row>
    <row r="88" spans="2:11" ht="12.75" customHeight="1" x14ac:dyDescent="0.15">
      <c r="B88" s="36"/>
      <c r="C88" s="12"/>
      <c r="D88" s="12"/>
      <c r="E88" s="2"/>
      <c r="F88" s="146"/>
      <c r="G88" s="143"/>
      <c r="H88" s="22"/>
      <c r="I88" s="38"/>
      <c r="J88" s="108"/>
      <c r="K88" s="77"/>
    </row>
    <row r="89" spans="2:11" ht="12.75" customHeight="1" x14ac:dyDescent="0.15">
      <c r="B89" s="70"/>
      <c r="C89" s="14"/>
      <c r="D89" s="14"/>
      <c r="E89" s="16"/>
      <c r="F89" s="147"/>
      <c r="G89" s="145"/>
      <c r="H89" s="23"/>
      <c r="I89" s="53"/>
      <c r="J89" s="105"/>
      <c r="K89" s="79"/>
    </row>
    <row r="90" spans="2:11" ht="12.75" customHeight="1" x14ac:dyDescent="0.15">
      <c r="B90" s="36"/>
      <c r="C90" s="12"/>
      <c r="D90" s="12"/>
      <c r="E90" s="2"/>
      <c r="F90" s="146"/>
      <c r="G90" s="143"/>
      <c r="H90" s="22"/>
      <c r="I90" s="38"/>
      <c r="J90" s="108"/>
      <c r="K90" s="77"/>
    </row>
    <row r="91" spans="2:11" ht="12.75" customHeight="1" x14ac:dyDescent="0.15">
      <c r="B91" s="70"/>
      <c r="C91" s="14"/>
      <c r="D91" s="14"/>
      <c r="E91" s="16"/>
      <c r="F91" s="147"/>
      <c r="G91" s="145"/>
      <c r="H91" s="23"/>
      <c r="I91" s="53"/>
      <c r="J91" s="105"/>
      <c r="K91" s="79"/>
    </row>
    <row r="92" spans="2:11" ht="12.75" customHeight="1" x14ac:dyDescent="0.15">
      <c r="B92" s="36"/>
      <c r="C92" s="30" t="s">
        <v>301</v>
      </c>
      <c r="D92" s="12"/>
      <c r="E92" s="2"/>
      <c r="F92" s="146"/>
      <c r="G92" s="143"/>
      <c r="H92" s="22"/>
      <c r="I92" s="38"/>
      <c r="J92" s="108"/>
    </row>
    <row r="93" spans="2:11" ht="12.75" customHeight="1" x14ac:dyDescent="0.15">
      <c r="B93" s="70"/>
      <c r="C93" s="71" t="s">
        <v>302</v>
      </c>
      <c r="D93" s="14" t="s">
        <v>29</v>
      </c>
      <c r="E93" s="16"/>
      <c r="F93" s="147"/>
      <c r="G93" s="145"/>
      <c r="H93" s="23"/>
      <c r="I93" s="53"/>
      <c r="J93" s="105"/>
    </row>
    <row r="94" spans="2:11" ht="12.75" customHeight="1" x14ac:dyDescent="0.15">
      <c r="B94" s="36"/>
      <c r="C94" s="75"/>
      <c r="D94" s="80"/>
      <c r="E94" s="76"/>
      <c r="F94" s="146"/>
      <c r="G94" s="143"/>
      <c r="H94" s="22"/>
      <c r="I94" s="38"/>
      <c r="J94" s="108"/>
    </row>
    <row r="95" spans="2:11" ht="12.75" customHeight="1" x14ac:dyDescent="0.15">
      <c r="B95" s="70"/>
      <c r="C95" s="20" t="s">
        <v>96</v>
      </c>
      <c r="D95" s="81" t="s">
        <v>95</v>
      </c>
      <c r="E95" s="78" t="s">
        <v>66</v>
      </c>
      <c r="F95" s="147">
        <v>1</v>
      </c>
      <c r="G95" s="145">
        <f t="shared" ref="G95" si="48">ROUND(F95,2)</f>
        <v>1</v>
      </c>
      <c r="H95" s="23"/>
      <c r="I95" s="53">
        <f>G95*H95</f>
        <v>0</v>
      </c>
      <c r="J95" s="105"/>
    </row>
    <row r="96" spans="2:11" ht="12.75" customHeight="1" x14ac:dyDescent="0.15">
      <c r="B96" s="36"/>
      <c r="C96" s="75"/>
      <c r="D96" s="162"/>
      <c r="E96" s="76"/>
      <c r="F96" s="163"/>
      <c r="G96" s="143"/>
      <c r="H96" s="31"/>
      <c r="I96" s="164"/>
      <c r="J96" s="108"/>
    </row>
    <row r="97" spans="2:11" ht="12.75" customHeight="1" x14ac:dyDescent="0.15">
      <c r="B97" s="70"/>
      <c r="C97" s="21" t="s">
        <v>37</v>
      </c>
      <c r="D97" s="162"/>
      <c r="E97" s="78"/>
      <c r="F97" s="163"/>
      <c r="G97" s="145"/>
      <c r="H97" s="31"/>
      <c r="I97" s="165">
        <f>SUM(I93:I96)</f>
        <v>0</v>
      </c>
      <c r="J97" s="105"/>
    </row>
    <row r="98" spans="2:11" ht="12.75" customHeight="1" x14ac:dyDescent="0.15">
      <c r="B98" s="36"/>
      <c r="C98" s="12"/>
      <c r="D98" s="12"/>
      <c r="E98" s="2"/>
      <c r="F98" s="146"/>
      <c r="G98" s="143"/>
      <c r="H98" s="22"/>
      <c r="I98" s="38"/>
      <c r="J98" s="108"/>
    </row>
    <row r="99" spans="2:11" ht="12.75" customHeight="1" x14ac:dyDescent="0.15">
      <c r="B99" s="70"/>
      <c r="C99" s="14"/>
      <c r="D99" s="14"/>
      <c r="E99" s="16"/>
      <c r="F99" s="147"/>
      <c r="G99" s="145"/>
      <c r="H99" s="23"/>
      <c r="I99" s="53"/>
      <c r="J99" s="105"/>
    </row>
    <row r="100" spans="2:11" ht="12.75" customHeight="1" x14ac:dyDescent="0.15">
      <c r="B100" s="36"/>
      <c r="C100" s="12"/>
      <c r="D100" s="12"/>
      <c r="E100" s="2"/>
      <c r="F100" s="146"/>
      <c r="G100" s="143"/>
      <c r="H100" s="22"/>
      <c r="I100" s="38"/>
      <c r="J100" s="108"/>
    </row>
    <row r="101" spans="2:11" ht="12.75" customHeight="1" x14ac:dyDescent="0.15">
      <c r="B101" s="70"/>
      <c r="C101" s="14"/>
      <c r="D101" s="14"/>
      <c r="E101" s="16"/>
      <c r="F101" s="147"/>
      <c r="G101" s="145"/>
      <c r="H101" s="23"/>
      <c r="I101" s="53"/>
      <c r="J101" s="105"/>
    </row>
    <row r="102" spans="2:11" ht="12.75" customHeight="1" x14ac:dyDescent="0.15">
      <c r="B102" s="36"/>
      <c r="C102" s="30" t="s">
        <v>303</v>
      </c>
      <c r="D102" s="12"/>
      <c r="E102" s="2"/>
      <c r="F102" s="146"/>
      <c r="G102" s="143"/>
      <c r="H102" s="22"/>
      <c r="I102" s="38"/>
      <c r="J102" s="108"/>
    </row>
    <row r="103" spans="2:11" ht="12.75" customHeight="1" x14ac:dyDescent="0.15">
      <c r="B103" s="70"/>
      <c r="C103" s="71" t="s">
        <v>296</v>
      </c>
      <c r="D103" s="14" t="s">
        <v>29</v>
      </c>
      <c r="E103" s="16"/>
      <c r="F103" s="156"/>
      <c r="G103" s="145"/>
      <c r="H103" s="23"/>
      <c r="I103" s="43"/>
      <c r="J103" s="105"/>
    </row>
    <row r="104" spans="2:11" ht="12.75" customHeight="1" x14ac:dyDescent="0.15">
      <c r="B104" s="36"/>
      <c r="C104" s="75"/>
      <c r="D104" s="157"/>
      <c r="E104" s="76"/>
      <c r="F104" s="143"/>
      <c r="G104" s="143"/>
      <c r="H104" s="22"/>
      <c r="I104" s="38"/>
      <c r="J104" s="108"/>
      <c r="K104" s="77"/>
    </row>
    <row r="105" spans="2:11" ht="12.75" customHeight="1" x14ac:dyDescent="0.15">
      <c r="B105" s="70"/>
      <c r="C105" s="20" t="s">
        <v>30</v>
      </c>
      <c r="D105" s="158" t="s">
        <v>31</v>
      </c>
      <c r="E105" s="78" t="s">
        <v>32</v>
      </c>
      <c r="F105" s="145">
        <f>SUM('[1]改修（空調機器）'!$Q$12,'[1]改修（空調機器）'!$Q$14,'[1]改修（空調機器）'!$Q$16,'[1]改修（空調機器）'!$Q$18)/1000</f>
        <v>2.1520000000000001</v>
      </c>
      <c r="G105" s="145">
        <f t="shared" ref="G105" si="49">ROUND(F105,2)</f>
        <v>2.15</v>
      </c>
      <c r="H105" s="23"/>
      <c r="I105" s="53">
        <f t="shared" ref="I105" si="50">G105*H105</f>
        <v>0</v>
      </c>
      <c r="J105" s="105"/>
      <c r="K105" s="79"/>
    </row>
    <row r="106" spans="2:11" ht="12.75" customHeight="1" x14ac:dyDescent="0.15">
      <c r="B106" s="82"/>
      <c r="C106" s="75"/>
      <c r="D106" s="157"/>
      <c r="E106" s="76"/>
      <c r="F106" s="143"/>
      <c r="G106" s="143"/>
      <c r="H106" s="22"/>
      <c r="I106" s="38"/>
      <c r="J106" s="108"/>
      <c r="K106" s="77"/>
    </row>
    <row r="107" spans="2:11" ht="12.75" customHeight="1" x14ac:dyDescent="0.15">
      <c r="B107" s="70"/>
      <c r="C107" s="20" t="s">
        <v>33</v>
      </c>
      <c r="D107" s="158" t="s">
        <v>34</v>
      </c>
      <c r="E107" s="78" t="s">
        <v>35</v>
      </c>
      <c r="F107" s="145">
        <f>SUM('[1]改修（空調機器）'!$W$12,'[1]改修（空調機器）'!$W$14,'[1]改修（空調機器）'!$W$16,'[1]改修（空調機器）'!$W$18)</f>
        <v>25.44</v>
      </c>
      <c r="G107" s="145">
        <f t="shared" ref="G107" si="51">ROUND(F107,2)</f>
        <v>25.44</v>
      </c>
      <c r="H107" s="23"/>
      <c r="I107" s="53">
        <f t="shared" ref="I107" si="52">G107*H107</f>
        <v>0</v>
      </c>
      <c r="J107" s="105"/>
      <c r="K107" s="79"/>
    </row>
    <row r="108" spans="2:11" ht="12.75" customHeight="1" x14ac:dyDescent="0.15">
      <c r="B108" s="36"/>
      <c r="C108" s="75"/>
      <c r="D108" s="157"/>
      <c r="E108" s="76"/>
      <c r="F108" s="143"/>
      <c r="G108" s="143"/>
      <c r="H108" s="22"/>
      <c r="I108" s="38"/>
      <c r="J108" s="108"/>
      <c r="K108" s="77"/>
    </row>
    <row r="109" spans="2:11" ht="12.75" customHeight="1" x14ac:dyDescent="0.15">
      <c r="B109" s="70"/>
      <c r="C109" s="20" t="s">
        <v>33</v>
      </c>
      <c r="D109" s="158" t="s">
        <v>36</v>
      </c>
      <c r="E109" s="78" t="s">
        <v>235</v>
      </c>
      <c r="F109" s="145">
        <v>1</v>
      </c>
      <c r="G109" s="145">
        <f t="shared" ref="G109" si="53">ROUND(F109,2)</f>
        <v>1</v>
      </c>
      <c r="H109" s="23"/>
      <c r="I109" s="53">
        <f t="shared" ref="I109" si="54">G109*H109</f>
        <v>0</v>
      </c>
      <c r="J109" s="105"/>
      <c r="K109" s="79"/>
    </row>
    <row r="110" spans="2:11" ht="12.75" customHeight="1" x14ac:dyDescent="0.15">
      <c r="B110" s="36"/>
      <c r="C110" s="75"/>
      <c r="D110" s="80"/>
      <c r="E110" s="76"/>
      <c r="F110" s="146"/>
      <c r="G110" s="143"/>
      <c r="H110" s="22"/>
      <c r="I110" s="38"/>
      <c r="J110" s="108"/>
      <c r="K110" s="77"/>
    </row>
    <row r="111" spans="2:11" ht="12.75" customHeight="1" x14ac:dyDescent="0.15">
      <c r="B111" s="70"/>
      <c r="C111" s="20"/>
      <c r="D111" s="81"/>
      <c r="E111" s="78"/>
      <c r="F111" s="147"/>
      <c r="G111" s="145"/>
      <c r="H111" s="23"/>
      <c r="I111" s="53"/>
      <c r="J111" s="105"/>
      <c r="K111" s="79"/>
    </row>
    <row r="112" spans="2:11" ht="12.75" customHeight="1" x14ac:dyDescent="0.15">
      <c r="B112" s="36"/>
      <c r="C112" s="75"/>
      <c r="D112" s="80"/>
      <c r="E112" s="76"/>
      <c r="F112" s="146"/>
      <c r="G112" s="143"/>
      <c r="H112" s="22"/>
      <c r="I112" s="164"/>
      <c r="J112" s="108"/>
      <c r="K112" s="77"/>
    </row>
    <row r="113" spans="2:11" ht="12.75" customHeight="1" x14ac:dyDescent="0.15">
      <c r="B113" s="70"/>
      <c r="C113" s="21" t="s">
        <v>37</v>
      </c>
      <c r="D113" s="81"/>
      <c r="E113" s="78"/>
      <c r="F113" s="147"/>
      <c r="G113" s="145"/>
      <c r="H113" s="23"/>
      <c r="I113" s="161">
        <f>SUM(I103:I112)</f>
        <v>0</v>
      </c>
      <c r="J113" s="105"/>
      <c r="K113" s="79"/>
    </row>
    <row r="114" spans="2:11" ht="12.75" customHeight="1" x14ac:dyDescent="0.15">
      <c r="B114" s="36"/>
      <c r="C114" s="75"/>
      <c r="D114" s="80"/>
      <c r="E114" s="76"/>
      <c r="F114" s="146"/>
      <c r="G114" s="143"/>
      <c r="H114" s="22"/>
      <c r="I114" s="38"/>
      <c r="J114" s="108"/>
    </row>
    <row r="115" spans="2:11" ht="12.75" customHeight="1" x14ac:dyDescent="0.15">
      <c r="B115" s="70"/>
      <c r="C115" s="20"/>
      <c r="D115" s="81"/>
      <c r="E115" s="78"/>
      <c r="F115" s="147"/>
      <c r="G115" s="145"/>
      <c r="H115" s="23"/>
      <c r="I115" s="53"/>
      <c r="J115" s="105"/>
    </row>
    <row r="116" spans="2:11" ht="12.75" customHeight="1" x14ac:dyDescent="0.15">
      <c r="B116" s="36"/>
      <c r="C116" s="30" t="s">
        <v>304</v>
      </c>
      <c r="D116" s="12"/>
      <c r="E116" s="2"/>
      <c r="F116" s="146"/>
      <c r="G116" s="143"/>
      <c r="H116" s="22"/>
      <c r="I116" s="38"/>
      <c r="J116" s="108"/>
    </row>
    <row r="117" spans="2:11" ht="12.75" customHeight="1" x14ac:dyDescent="0.15">
      <c r="B117" s="70"/>
      <c r="C117" s="71" t="s">
        <v>23</v>
      </c>
      <c r="D117" s="14" t="s">
        <v>29</v>
      </c>
      <c r="E117" s="16"/>
      <c r="F117" s="147"/>
      <c r="G117" s="145"/>
      <c r="H117" s="23"/>
      <c r="I117" s="53"/>
      <c r="J117" s="105"/>
    </row>
    <row r="118" spans="2:11" ht="12.75" customHeight="1" x14ac:dyDescent="0.15">
      <c r="B118" s="36"/>
      <c r="C118" s="75"/>
      <c r="D118" s="80" t="s">
        <v>114</v>
      </c>
      <c r="E118" s="76"/>
      <c r="F118" s="146"/>
      <c r="G118" s="143"/>
      <c r="H118" s="22"/>
      <c r="I118" s="38"/>
      <c r="J118" s="108"/>
      <c r="K118" s="77"/>
    </row>
    <row r="119" spans="2:11" ht="12.75" customHeight="1" x14ac:dyDescent="0.15">
      <c r="B119" s="70"/>
      <c r="C119" s="20" t="s">
        <v>113</v>
      </c>
      <c r="D119" s="81" t="s">
        <v>115</v>
      </c>
      <c r="E119" s="78" t="s">
        <v>19</v>
      </c>
      <c r="F119" s="147">
        <f>'細目内訳(機械)'!F79</f>
        <v>18</v>
      </c>
      <c r="G119" s="145">
        <f t="shared" ref="G119" si="55">ROUND(F119,2)</f>
        <v>18</v>
      </c>
      <c r="H119" s="23"/>
      <c r="I119" s="53">
        <f t="shared" ref="I119:I127" si="56">G119*H119</f>
        <v>0</v>
      </c>
      <c r="J119" s="105"/>
      <c r="K119" s="79"/>
    </row>
    <row r="120" spans="2:11" ht="12.75" customHeight="1" x14ac:dyDescent="0.15">
      <c r="B120" s="36"/>
      <c r="C120" s="75"/>
      <c r="D120" s="80" t="s">
        <v>114</v>
      </c>
      <c r="E120" s="76"/>
      <c r="F120" s="146"/>
      <c r="G120" s="143"/>
      <c r="H120" s="22"/>
      <c r="I120" s="38"/>
      <c r="J120" s="108"/>
      <c r="K120" s="77"/>
    </row>
    <row r="121" spans="2:11" ht="12.75" customHeight="1" x14ac:dyDescent="0.15">
      <c r="B121" s="70"/>
      <c r="C121" s="20" t="s">
        <v>113</v>
      </c>
      <c r="D121" s="81" t="s">
        <v>116</v>
      </c>
      <c r="E121" s="78" t="s">
        <v>19</v>
      </c>
      <c r="F121" s="147">
        <f>'細目内訳(機械)'!F81</f>
        <v>20</v>
      </c>
      <c r="G121" s="145">
        <f t="shared" ref="G121" si="57">ROUND(F121,2)</f>
        <v>20</v>
      </c>
      <c r="H121" s="23"/>
      <c r="I121" s="53">
        <f t="shared" si="56"/>
        <v>0</v>
      </c>
      <c r="J121" s="105"/>
      <c r="K121" s="79"/>
    </row>
    <row r="122" spans="2:11" ht="12.75" customHeight="1" x14ac:dyDescent="0.15">
      <c r="B122" s="36"/>
      <c r="C122" s="75"/>
      <c r="D122" s="80" t="s">
        <v>215</v>
      </c>
      <c r="E122" s="76"/>
      <c r="F122" s="146"/>
      <c r="G122" s="143"/>
      <c r="H122" s="22"/>
      <c r="I122" s="38"/>
      <c r="J122" s="108"/>
      <c r="K122" s="77"/>
    </row>
    <row r="123" spans="2:11" ht="12.75" customHeight="1" x14ac:dyDescent="0.15">
      <c r="B123" s="70"/>
      <c r="C123" s="20" t="s">
        <v>213</v>
      </c>
      <c r="D123" s="81" t="s">
        <v>214</v>
      </c>
      <c r="E123" s="78" t="s">
        <v>19</v>
      </c>
      <c r="F123" s="147">
        <f>'細目内訳(機械)'!F83</f>
        <v>8</v>
      </c>
      <c r="G123" s="145">
        <f t="shared" ref="G123" si="58">ROUND(F123,2)</f>
        <v>8</v>
      </c>
      <c r="H123" s="23"/>
      <c r="I123" s="53">
        <f t="shared" si="56"/>
        <v>0</v>
      </c>
      <c r="J123" s="105"/>
      <c r="K123" s="79"/>
    </row>
    <row r="124" spans="2:11" ht="12.75" customHeight="1" x14ac:dyDescent="0.15">
      <c r="B124" s="36"/>
      <c r="C124" s="75"/>
      <c r="D124" s="80" t="s">
        <v>114</v>
      </c>
      <c r="E124" s="76"/>
      <c r="F124" s="146"/>
      <c r="G124" s="143"/>
      <c r="H124" s="22"/>
      <c r="I124" s="38"/>
      <c r="J124" s="108"/>
      <c r="K124" s="77"/>
    </row>
    <row r="125" spans="2:11" ht="12.75" customHeight="1" x14ac:dyDescent="0.15">
      <c r="B125" s="70"/>
      <c r="C125" s="20" t="s">
        <v>118</v>
      </c>
      <c r="D125" s="81" t="s">
        <v>117</v>
      </c>
      <c r="E125" s="78" t="s">
        <v>110</v>
      </c>
      <c r="F125" s="147">
        <f>'細目内訳(機械)'!F85+'細目内訳(機械)'!F91</f>
        <v>3</v>
      </c>
      <c r="G125" s="145">
        <f t="shared" ref="G125" si="59">ROUND(F125,2)</f>
        <v>3</v>
      </c>
      <c r="H125" s="23"/>
      <c r="I125" s="53">
        <f t="shared" si="56"/>
        <v>0</v>
      </c>
      <c r="J125" s="105"/>
      <c r="K125" s="79"/>
    </row>
    <row r="126" spans="2:11" ht="12.75" customHeight="1" x14ac:dyDescent="0.15">
      <c r="B126" s="82"/>
      <c r="C126" s="75"/>
      <c r="D126" s="80" t="s">
        <v>114</v>
      </c>
      <c r="E126" s="76"/>
      <c r="F126" s="146"/>
      <c r="G126" s="143"/>
      <c r="H126" s="22"/>
      <c r="I126" s="38"/>
      <c r="J126" s="108"/>
      <c r="K126" s="77"/>
    </row>
    <row r="127" spans="2:11" ht="12.75" customHeight="1" x14ac:dyDescent="0.15">
      <c r="B127" s="82"/>
      <c r="C127" s="20" t="s">
        <v>118</v>
      </c>
      <c r="D127" s="81" t="s">
        <v>124</v>
      </c>
      <c r="E127" s="78" t="s">
        <v>16</v>
      </c>
      <c r="F127" s="147">
        <f>'細目内訳(機械)'!F93</f>
        <v>4</v>
      </c>
      <c r="G127" s="145">
        <f t="shared" ref="G127" si="60">ROUND(F127,2)</f>
        <v>4</v>
      </c>
      <c r="H127" s="23"/>
      <c r="I127" s="53">
        <f t="shared" si="56"/>
        <v>0</v>
      </c>
      <c r="J127" s="105"/>
      <c r="K127" s="79"/>
    </row>
    <row r="128" spans="2:11" ht="12.75" customHeight="1" x14ac:dyDescent="0.15">
      <c r="B128" s="36"/>
      <c r="C128" s="75"/>
      <c r="D128" s="80"/>
      <c r="E128" s="76"/>
      <c r="F128" s="146"/>
      <c r="G128" s="143"/>
      <c r="H128" s="22"/>
      <c r="I128" s="38"/>
      <c r="J128" s="108"/>
      <c r="K128" s="77"/>
    </row>
    <row r="129" spans="2:11" ht="12.75" customHeight="1" x14ac:dyDescent="0.15">
      <c r="B129" s="70"/>
      <c r="C129" s="20"/>
      <c r="D129" s="81"/>
      <c r="E129" s="78"/>
      <c r="F129" s="147"/>
      <c r="G129" s="145"/>
      <c r="H129" s="23"/>
      <c r="I129" s="53"/>
      <c r="J129" s="105"/>
      <c r="K129" s="79"/>
    </row>
    <row r="130" spans="2:11" ht="12.75" customHeight="1" x14ac:dyDescent="0.15">
      <c r="B130" s="36"/>
      <c r="C130" s="75"/>
      <c r="D130" s="162"/>
      <c r="E130" s="76"/>
      <c r="F130" s="163"/>
      <c r="G130" s="143"/>
      <c r="H130" s="31"/>
      <c r="I130" s="164"/>
      <c r="J130" s="108"/>
      <c r="K130" s="77"/>
    </row>
    <row r="131" spans="2:11" ht="12.75" customHeight="1" x14ac:dyDescent="0.15">
      <c r="B131" s="70"/>
      <c r="C131" s="21" t="s">
        <v>37</v>
      </c>
      <c r="D131" s="162"/>
      <c r="E131" s="78"/>
      <c r="F131" s="163"/>
      <c r="G131" s="145"/>
      <c r="H131" s="31"/>
      <c r="I131" s="165">
        <f>SUM(I118:I127)</f>
        <v>0</v>
      </c>
      <c r="J131" s="105"/>
      <c r="K131" s="79"/>
    </row>
    <row r="132" spans="2:11" ht="12.75" customHeight="1" x14ac:dyDescent="0.15">
      <c r="B132" s="36"/>
      <c r="C132" s="75"/>
      <c r="D132" s="80"/>
      <c r="E132" s="76"/>
      <c r="F132" s="146"/>
      <c r="G132" s="143"/>
      <c r="H132" s="22"/>
      <c r="I132" s="38"/>
      <c r="J132" s="108"/>
    </row>
    <row r="133" spans="2:11" ht="12.75" customHeight="1" x14ac:dyDescent="0.15">
      <c r="B133" s="70"/>
      <c r="C133" s="20"/>
      <c r="D133" s="81"/>
      <c r="E133" s="78"/>
      <c r="F133" s="147"/>
      <c r="G133" s="145"/>
      <c r="H133" s="23"/>
      <c r="I133" s="53"/>
      <c r="J133" s="105"/>
    </row>
    <row r="134" spans="2:11" ht="12.75" customHeight="1" x14ac:dyDescent="0.15">
      <c r="B134" s="36"/>
      <c r="C134" s="75"/>
      <c r="D134" s="80"/>
      <c r="E134" s="76"/>
      <c r="F134" s="146"/>
      <c r="G134" s="143"/>
      <c r="H134" s="22"/>
      <c r="I134" s="38"/>
      <c r="J134" s="108"/>
    </row>
    <row r="135" spans="2:11" ht="12.75" customHeight="1" x14ac:dyDescent="0.15">
      <c r="B135" s="70"/>
      <c r="C135" s="20"/>
      <c r="D135" s="81"/>
      <c r="E135" s="78"/>
      <c r="F135" s="147"/>
      <c r="G135" s="145"/>
      <c r="H135" s="23"/>
      <c r="I135" s="53"/>
      <c r="J135" s="105"/>
    </row>
    <row r="136" spans="2:11" ht="12.75" customHeight="1" x14ac:dyDescent="0.15">
      <c r="B136" s="36"/>
      <c r="C136" s="30" t="s">
        <v>305</v>
      </c>
      <c r="D136" s="12"/>
      <c r="E136" s="2"/>
      <c r="F136" s="146"/>
      <c r="G136" s="143"/>
      <c r="H136" s="22"/>
      <c r="I136" s="38"/>
      <c r="J136" s="108"/>
    </row>
    <row r="137" spans="2:11" ht="12.75" customHeight="1" x14ac:dyDescent="0.15">
      <c r="B137" s="70"/>
      <c r="C137" s="71" t="s">
        <v>306</v>
      </c>
      <c r="D137" s="14" t="s">
        <v>29</v>
      </c>
      <c r="E137" s="16"/>
      <c r="F137" s="147"/>
      <c r="G137" s="145"/>
      <c r="H137" s="23"/>
      <c r="I137" s="53"/>
      <c r="J137" s="105"/>
    </row>
    <row r="138" spans="2:11" ht="12.75" customHeight="1" x14ac:dyDescent="0.15">
      <c r="B138" s="36"/>
      <c r="C138" s="75"/>
      <c r="D138" s="80" t="s">
        <v>288</v>
      </c>
      <c r="E138" s="76"/>
      <c r="F138" s="146"/>
      <c r="G138" s="143"/>
      <c r="H138" s="22"/>
      <c r="I138" s="38"/>
      <c r="J138" s="108"/>
      <c r="K138" s="77"/>
    </row>
    <row r="139" spans="2:11" ht="12.75" customHeight="1" x14ac:dyDescent="0.15">
      <c r="B139" s="70"/>
      <c r="C139" s="20" t="s">
        <v>273</v>
      </c>
      <c r="D139" s="81" t="s">
        <v>289</v>
      </c>
      <c r="E139" s="78" t="s">
        <v>264</v>
      </c>
      <c r="F139" s="147">
        <v>140.4</v>
      </c>
      <c r="G139" s="145">
        <f t="shared" ref="G139" si="61">ROUND(F139,2)</f>
        <v>140.4</v>
      </c>
      <c r="H139" s="23"/>
      <c r="I139" s="53">
        <f t="shared" ref="I139:I141" si="62">G139*H139</f>
        <v>0</v>
      </c>
      <c r="J139" s="105"/>
      <c r="K139" s="79"/>
    </row>
    <row r="140" spans="2:11" ht="12.75" customHeight="1" x14ac:dyDescent="0.15">
      <c r="B140" s="82"/>
      <c r="C140" s="75"/>
      <c r="D140" s="80"/>
      <c r="E140" s="76"/>
      <c r="F140" s="146"/>
      <c r="G140" s="143"/>
      <c r="H140" s="22"/>
      <c r="I140" s="38"/>
      <c r="J140" s="108"/>
    </row>
    <row r="141" spans="2:11" ht="12.75" customHeight="1" x14ac:dyDescent="0.15">
      <c r="B141" s="70"/>
      <c r="C141" s="20" t="s">
        <v>210</v>
      </c>
      <c r="D141" s="81" t="s">
        <v>272</v>
      </c>
      <c r="E141" s="78" t="s">
        <v>38</v>
      </c>
      <c r="F141" s="147">
        <f>'[1]改修（空調機器）'!$Y$40</f>
        <v>24</v>
      </c>
      <c r="G141" s="145">
        <f t="shared" ref="G141" si="63">ROUND(F141,2)</f>
        <v>24</v>
      </c>
      <c r="H141" s="23"/>
      <c r="I141" s="53">
        <f t="shared" si="62"/>
        <v>0</v>
      </c>
      <c r="J141" s="105"/>
    </row>
    <row r="142" spans="2:11" ht="12.75" customHeight="1" x14ac:dyDescent="0.15">
      <c r="B142" s="82"/>
      <c r="C142" s="75"/>
      <c r="D142" s="80"/>
      <c r="E142" s="76"/>
      <c r="F142" s="146"/>
      <c r="G142" s="143"/>
      <c r="H142" s="22"/>
      <c r="I142" s="38"/>
      <c r="J142" s="108"/>
      <c r="K142" s="77"/>
    </row>
    <row r="143" spans="2:11" ht="12.75" customHeight="1" x14ac:dyDescent="0.15">
      <c r="B143" s="70"/>
      <c r="C143" s="20"/>
      <c r="D143" s="81"/>
      <c r="E143" s="78"/>
      <c r="F143" s="147"/>
      <c r="G143" s="145"/>
      <c r="H143" s="23"/>
      <c r="I143" s="53"/>
      <c r="J143" s="105"/>
      <c r="K143" s="79"/>
    </row>
    <row r="144" spans="2:11" ht="12.75" customHeight="1" x14ac:dyDescent="0.15">
      <c r="B144" s="82"/>
      <c r="C144" s="75"/>
      <c r="D144" s="80"/>
      <c r="E144" s="76"/>
      <c r="F144" s="146"/>
      <c r="G144" s="143"/>
      <c r="H144" s="22"/>
      <c r="I144" s="38"/>
      <c r="J144" s="108"/>
    </row>
    <row r="145" spans="2:11" ht="12.75" customHeight="1" x14ac:dyDescent="0.15">
      <c r="B145" s="70"/>
      <c r="C145" s="20"/>
      <c r="D145" s="81"/>
      <c r="E145" s="78"/>
      <c r="F145" s="147"/>
      <c r="G145" s="145"/>
      <c r="H145" s="23"/>
      <c r="I145" s="53"/>
      <c r="J145" s="105"/>
    </row>
    <row r="146" spans="2:11" ht="12.75" customHeight="1" x14ac:dyDescent="0.15">
      <c r="B146" s="36"/>
      <c r="C146" s="75"/>
      <c r="D146" s="162"/>
      <c r="E146" s="76"/>
      <c r="F146" s="163"/>
      <c r="G146" s="143"/>
      <c r="H146" s="31"/>
      <c r="I146" s="164"/>
      <c r="J146" s="108"/>
      <c r="K146" s="77"/>
    </row>
    <row r="147" spans="2:11" ht="12.75" customHeight="1" x14ac:dyDescent="0.15">
      <c r="B147" s="70"/>
      <c r="C147" s="21" t="s">
        <v>37</v>
      </c>
      <c r="D147" s="81"/>
      <c r="E147" s="78"/>
      <c r="F147" s="145"/>
      <c r="G147" s="145"/>
      <c r="H147" s="29"/>
      <c r="I147" s="161">
        <f>SUM(I137:I146)</f>
        <v>0</v>
      </c>
      <c r="J147" s="105"/>
      <c r="K147" s="79"/>
    </row>
    <row r="148" spans="2:11" ht="12.75" customHeight="1" x14ac:dyDescent="0.15">
      <c r="B148" s="36"/>
      <c r="C148" s="75"/>
      <c r="D148" s="80"/>
      <c r="E148" s="76"/>
      <c r="F148" s="146"/>
      <c r="G148" s="143"/>
      <c r="H148" s="22"/>
      <c r="I148" s="38"/>
      <c r="J148" s="108"/>
    </row>
    <row r="149" spans="2:11" ht="12.75" customHeight="1" x14ac:dyDescent="0.15">
      <c r="B149" s="70"/>
      <c r="C149" s="20"/>
      <c r="D149" s="81"/>
      <c r="E149" s="78"/>
      <c r="F149" s="147"/>
      <c r="G149" s="145"/>
      <c r="H149" s="23"/>
      <c r="I149" s="53"/>
      <c r="J149" s="105"/>
    </row>
    <row r="150" spans="2:11" ht="12.75" customHeight="1" x14ac:dyDescent="0.15">
      <c r="B150" s="82"/>
      <c r="C150" s="30" t="s">
        <v>307</v>
      </c>
      <c r="D150" s="12"/>
      <c r="E150" s="2"/>
      <c r="F150" s="146"/>
      <c r="G150" s="143"/>
      <c r="H150" s="22"/>
      <c r="I150" s="38"/>
      <c r="J150" s="108"/>
    </row>
    <row r="151" spans="2:11" ht="12.75" customHeight="1" x14ac:dyDescent="0.15">
      <c r="B151" s="82"/>
      <c r="C151" s="71" t="s">
        <v>269</v>
      </c>
      <c r="D151" s="14" t="s">
        <v>29</v>
      </c>
      <c r="E151" s="16"/>
      <c r="F151" s="156"/>
      <c r="G151" s="145"/>
      <c r="H151" s="23"/>
      <c r="I151" s="43"/>
      <c r="J151" s="105"/>
    </row>
    <row r="152" spans="2:11" ht="12.75" customHeight="1" x14ac:dyDescent="0.15">
      <c r="B152" s="36"/>
      <c r="C152" s="75"/>
      <c r="D152" s="162" t="s">
        <v>270</v>
      </c>
      <c r="E152" s="76"/>
      <c r="F152" s="146"/>
      <c r="G152" s="143"/>
      <c r="H152" s="22"/>
      <c r="I152" s="38"/>
      <c r="J152" s="108"/>
      <c r="K152" s="77"/>
    </row>
    <row r="153" spans="2:11" ht="12.75" customHeight="1" x14ac:dyDescent="0.15">
      <c r="B153" s="70"/>
      <c r="C153" s="20" t="s">
        <v>269</v>
      </c>
      <c r="D153" s="81" t="s">
        <v>290</v>
      </c>
      <c r="E153" s="78" t="s">
        <v>66</v>
      </c>
      <c r="F153" s="147">
        <v>1</v>
      </c>
      <c r="G153" s="145">
        <f t="shared" ref="G153" si="64">ROUND(F153,2)</f>
        <v>1</v>
      </c>
      <c r="H153" s="23"/>
      <c r="I153" s="53">
        <f t="shared" ref="I153:I155" si="65">G153*H153</f>
        <v>0</v>
      </c>
      <c r="J153" s="105"/>
      <c r="K153" s="79"/>
    </row>
    <row r="154" spans="2:11" ht="12.75" customHeight="1" x14ac:dyDescent="0.15">
      <c r="B154" s="36"/>
      <c r="C154" s="75"/>
      <c r="D154" s="80"/>
      <c r="E154" s="76"/>
      <c r="F154" s="146"/>
      <c r="G154" s="143"/>
      <c r="H154" s="22"/>
      <c r="I154" s="38"/>
      <c r="J154" s="108"/>
      <c r="K154" s="77"/>
    </row>
    <row r="155" spans="2:11" ht="12.75" customHeight="1" x14ac:dyDescent="0.15">
      <c r="B155" s="70"/>
      <c r="C155" s="20" t="s">
        <v>210</v>
      </c>
      <c r="D155" s="81" t="s">
        <v>272</v>
      </c>
      <c r="E155" s="78" t="s">
        <v>38</v>
      </c>
      <c r="F155" s="147">
        <v>21</v>
      </c>
      <c r="G155" s="145">
        <f t="shared" ref="G155" si="66">ROUND(F155,2)</f>
        <v>21</v>
      </c>
      <c r="H155" s="23"/>
      <c r="I155" s="53">
        <f t="shared" si="65"/>
        <v>0</v>
      </c>
      <c r="J155" s="105"/>
      <c r="K155" s="79"/>
    </row>
    <row r="156" spans="2:11" ht="12.75" customHeight="1" x14ac:dyDescent="0.15">
      <c r="B156" s="36"/>
      <c r="C156" s="75"/>
      <c r="D156" s="162"/>
      <c r="E156" s="76"/>
      <c r="F156" s="163"/>
      <c r="G156" s="143"/>
      <c r="H156" s="31"/>
      <c r="I156" s="164"/>
      <c r="J156" s="108"/>
      <c r="K156" s="77"/>
    </row>
    <row r="157" spans="2:11" ht="12.75" customHeight="1" x14ac:dyDescent="0.15">
      <c r="B157" s="70"/>
      <c r="C157" s="21" t="s">
        <v>37</v>
      </c>
      <c r="D157" s="162"/>
      <c r="E157" s="78"/>
      <c r="F157" s="163"/>
      <c r="G157" s="145"/>
      <c r="H157" s="31"/>
      <c r="I157" s="165">
        <f>SUM(I151:I156)</f>
        <v>0</v>
      </c>
      <c r="J157" s="105"/>
      <c r="K157" s="79"/>
    </row>
    <row r="158" spans="2:11" ht="12.75" customHeight="1" x14ac:dyDescent="0.15">
      <c r="B158" s="82"/>
      <c r="C158" s="75"/>
      <c r="D158" s="80"/>
      <c r="E158" s="76"/>
      <c r="F158" s="146"/>
      <c r="G158" s="143"/>
      <c r="H158" s="22"/>
      <c r="I158" s="38"/>
      <c r="J158" s="108"/>
      <c r="K158" s="77"/>
    </row>
    <row r="159" spans="2:11" ht="12.75" customHeight="1" x14ac:dyDescent="0.15">
      <c r="B159" s="82"/>
      <c r="C159" s="20"/>
      <c r="D159" s="81"/>
      <c r="E159" s="78"/>
      <c r="F159" s="147"/>
      <c r="G159" s="145"/>
      <c r="H159" s="23"/>
      <c r="I159" s="53"/>
      <c r="J159" s="105"/>
      <c r="K159" s="79"/>
    </row>
    <row r="160" spans="2:11" ht="12.75" customHeight="1" x14ac:dyDescent="0.15">
      <c r="B160" s="36"/>
      <c r="C160" s="30" t="s">
        <v>308</v>
      </c>
      <c r="D160" s="12"/>
      <c r="E160" s="2"/>
      <c r="F160" s="146"/>
      <c r="G160" s="143"/>
      <c r="H160" s="22"/>
      <c r="I160" s="38"/>
      <c r="J160" s="108"/>
    </row>
    <row r="161" spans="1:11" ht="12.75" customHeight="1" x14ac:dyDescent="0.15">
      <c r="B161" s="70"/>
      <c r="C161" s="71" t="s">
        <v>302</v>
      </c>
      <c r="D161" s="14" t="s">
        <v>29</v>
      </c>
      <c r="E161" s="16"/>
      <c r="F161" s="147"/>
      <c r="G161" s="145"/>
      <c r="H161" s="23"/>
      <c r="I161" s="53"/>
      <c r="J161" s="105"/>
    </row>
    <row r="162" spans="1:11" ht="12.75" customHeight="1" x14ac:dyDescent="0.15">
      <c r="B162" s="36"/>
      <c r="C162" s="75"/>
      <c r="D162" s="80"/>
      <c r="E162" s="76"/>
      <c r="F162" s="146"/>
      <c r="G162" s="143"/>
      <c r="H162" s="22"/>
      <c r="I162" s="38"/>
      <c r="J162" s="108"/>
      <c r="K162" s="77"/>
    </row>
    <row r="163" spans="1:11" ht="12.75" customHeight="1" x14ac:dyDescent="0.15">
      <c r="B163" s="70"/>
      <c r="C163" s="20" t="s">
        <v>72</v>
      </c>
      <c r="D163" s="81" t="s">
        <v>112</v>
      </c>
      <c r="E163" s="78" t="s">
        <v>65</v>
      </c>
      <c r="F163" s="147">
        <f>'細目内訳(機械)'!F79+'細目内訳(機械)'!F81+'細目内訳(機械)'!F83</f>
        <v>46</v>
      </c>
      <c r="G163" s="145">
        <f t="shared" ref="G163" si="67">ROUND(F163,2)</f>
        <v>46</v>
      </c>
      <c r="H163" s="23"/>
      <c r="I163" s="53">
        <f t="shared" ref="I163" si="68">G163*H163</f>
        <v>0</v>
      </c>
      <c r="J163" s="105"/>
      <c r="K163" s="79"/>
    </row>
    <row r="164" spans="1:11" ht="12.75" customHeight="1" x14ac:dyDescent="0.15">
      <c r="B164" s="36"/>
      <c r="C164" s="75"/>
      <c r="D164" s="162"/>
      <c r="E164" s="76"/>
      <c r="F164" s="163"/>
      <c r="G164" s="143"/>
      <c r="H164" s="31"/>
      <c r="I164" s="164"/>
      <c r="J164" s="108"/>
      <c r="K164" s="77"/>
    </row>
    <row r="165" spans="1:11" ht="12.75" customHeight="1" x14ac:dyDescent="0.15">
      <c r="B165" s="70"/>
      <c r="C165" s="21" t="s">
        <v>37</v>
      </c>
      <c r="D165" s="162"/>
      <c r="E165" s="78"/>
      <c r="F165" s="163"/>
      <c r="G165" s="145"/>
      <c r="H165" s="31"/>
      <c r="I165" s="165">
        <f>SUM(I161:I164)</f>
        <v>0</v>
      </c>
      <c r="J165" s="105"/>
      <c r="K165" s="79"/>
    </row>
    <row r="166" spans="1:11" ht="12.75" customHeight="1" x14ac:dyDescent="0.15">
      <c r="B166" s="36"/>
      <c r="C166" s="75"/>
      <c r="D166" s="80"/>
      <c r="E166" s="76"/>
      <c r="F166" s="146"/>
      <c r="G166" s="143"/>
      <c r="H166" s="22"/>
      <c r="I166" s="38"/>
      <c r="J166" s="108"/>
      <c r="K166" s="77"/>
    </row>
    <row r="167" spans="1:11" ht="12.75" customHeight="1" x14ac:dyDescent="0.15">
      <c r="B167" s="70"/>
      <c r="C167" s="20"/>
      <c r="D167" s="81"/>
      <c r="E167" s="78"/>
      <c r="F167" s="147"/>
      <c r="G167" s="145"/>
      <c r="H167" s="23"/>
      <c r="I167" s="53"/>
      <c r="J167" s="105"/>
      <c r="K167" s="79"/>
    </row>
    <row r="168" spans="1:11" ht="12.75" customHeight="1" x14ac:dyDescent="0.15">
      <c r="A168" s="122"/>
      <c r="B168" s="36"/>
      <c r="C168" s="12"/>
      <c r="D168" s="12"/>
      <c r="E168" s="2"/>
      <c r="F168" s="146"/>
      <c r="G168" s="143"/>
      <c r="H168" s="22"/>
      <c r="I168" s="38"/>
      <c r="J168" s="108"/>
    </row>
    <row r="169" spans="1:11" ht="12.75" customHeight="1" x14ac:dyDescent="0.15">
      <c r="B169" s="70"/>
      <c r="C169" s="14" t="s">
        <v>309</v>
      </c>
      <c r="D169" s="14"/>
      <c r="E169" s="14"/>
      <c r="F169" s="147"/>
      <c r="G169" s="145"/>
      <c r="H169" s="23"/>
      <c r="I169" s="53"/>
      <c r="J169" s="105"/>
    </row>
    <row r="170" spans="1:11" ht="12.75" customHeight="1" x14ac:dyDescent="0.15">
      <c r="B170" s="82"/>
      <c r="C170" s="166" t="s">
        <v>310</v>
      </c>
      <c r="D170" s="12"/>
      <c r="E170" s="2"/>
      <c r="F170" s="146"/>
      <c r="G170" s="143"/>
      <c r="H170" s="22"/>
      <c r="I170" s="38"/>
      <c r="J170" s="108"/>
    </row>
    <row r="171" spans="1:11" ht="12.75" customHeight="1" x14ac:dyDescent="0.15">
      <c r="B171" s="82"/>
      <c r="C171" s="71" t="s">
        <v>311</v>
      </c>
      <c r="D171" s="14" t="s">
        <v>29</v>
      </c>
      <c r="E171" s="16"/>
      <c r="F171" s="147"/>
      <c r="G171" s="145"/>
      <c r="H171" s="23"/>
      <c r="I171" s="53"/>
      <c r="J171" s="105"/>
    </row>
    <row r="172" spans="1:11" ht="12.75" customHeight="1" x14ac:dyDescent="0.15">
      <c r="B172" s="36"/>
      <c r="C172" s="12"/>
      <c r="D172" s="12"/>
      <c r="E172" s="2"/>
      <c r="F172" s="146"/>
      <c r="G172" s="143"/>
      <c r="H172" s="22"/>
      <c r="I172" s="38"/>
      <c r="J172" s="108"/>
    </row>
    <row r="173" spans="1:11" ht="12.75" customHeight="1" x14ac:dyDescent="0.15">
      <c r="B173" s="70"/>
      <c r="C173" s="14" t="s">
        <v>50</v>
      </c>
      <c r="D173" s="14"/>
      <c r="E173" s="16"/>
      <c r="F173" s="147"/>
      <c r="G173" s="145"/>
      <c r="H173" s="23"/>
      <c r="I173" s="53"/>
      <c r="J173" s="105"/>
    </row>
    <row r="174" spans="1:11" ht="12.75" customHeight="1" x14ac:dyDescent="0.15">
      <c r="B174" s="36"/>
      <c r="C174" s="11"/>
      <c r="D174" s="11" t="s">
        <v>246</v>
      </c>
      <c r="E174" s="2"/>
      <c r="F174" s="159"/>
      <c r="G174" s="143"/>
      <c r="H174" s="22"/>
      <c r="I174" s="38"/>
      <c r="J174" s="108"/>
      <c r="K174" s="77"/>
    </row>
    <row r="175" spans="1:11" ht="12.75" customHeight="1" x14ac:dyDescent="0.15">
      <c r="B175" s="70"/>
      <c r="C175" s="25" t="s">
        <v>51</v>
      </c>
      <c r="D175" s="14" t="s">
        <v>52</v>
      </c>
      <c r="E175" s="16" t="s">
        <v>53</v>
      </c>
      <c r="F175" s="167">
        <f>F11</f>
        <v>24.388000000000002</v>
      </c>
      <c r="G175" s="145">
        <f t="shared" ref="G175" si="69">ROUND(F175,2)</f>
        <v>24.39</v>
      </c>
      <c r="H175" s="23"/>
      <c r="I175" s="53">
        <f t="shared" ref="I175:I177" si="70">G175*H175</f>
        <v>0</v>
      </c>
      <c r="J175" s="105"/>
    </row>
    <row r="176" spans="1:11" ht="12.75" customHeight="1" x14ac:dyDescent="0.15">
      <c r="B176" s="36"/>
      <c r="C176" s="11"/>
      <c r="D176" s="11" t="s">
        <v>247</v>
      </c>
      <c r="E176" s="2"/>
      <c r="F176" s="159"/>
      <c r="G176" s="143"/>
      <c r="H176" s="22"/>
      <c r="I176" s="38"/>
      <c r="J176" s="108"/>
      <c r="K176" s="77"/>
    </row>
    <row r="177" spans="2:10" ht="12.75" customHeight="1" x14ac:dyDescent="0.15">
      <c r="B177" s="70"/>
      <c r="C177" s="25" t="s">
        <v>51</v>
      </c>
      <c r="D177" s="14" t="s">
        <v>52</v>
      </c>
      <c r="E177" s="16" t="s">
        <v>53</v>
      </c>
      <c r="F177" s="167">
        <f>'[1]改修（撤去機器）'!$R$13/1000+'[1]改修（撤去機器）'!$R$15/1000+'[1]改修（撤去機器）'!$R$17/1000+'[1]改修（撤去機器）'!$R$19/1000</f>
        <v>1.887</v>
      </c>
      <c r="G177" s="145">
        <f t="shared" ref="G177" si="71">ROUND(F177,2)</f>
        <v>1.89</v>
      </c>
      <c r="H177" s="23"/>
      <c r="I177" s="53">
        <f t="shared" si="70"/>
        <v>0</v>
      </c>
      <c r="J177" s="105"/>
    </row>
    <row r="178" spans="2:10" ht="12.75" customHeight="1" x14ac:dyDescent="0.15">
      <c r="B178" s="36"/>
      <c r="C178" s="63"/>
      <c r="D178" s="63"/>
      <c r="E178" s="17"/>
      <c r="F178" s="156"/>
      <c r="G178" s="143"/>
      <c r="H178" s="27"/>
      <c r="I178" s="56"/>
      <c r="J178" s="108"/>
    </row>
    <row r="179" spans="2:10" ht="12.75" customHeight="1" x14ac:dyDescent="0.15">
      <c r="B179" s="83"/>
      <c r="C179" s="14" t="s">
        <v>26</v>
      </c>
      <c r="D179" s="63" t="s">
        <v>27</v>
      </c>
      <c r="E179" s="16"/>
      <c r="F179" s="156"/>
      <c r="G179" s="145"/>
      <c r="H179" s="27"/>
      <c r="I179" s="43"/>
      <c r="J179" s="105"/>
    </row>
    <row r="180" spans="2:10" ht="12.75" customHeight="1" x14ac:dyDescent="0.15">
      <c r="B180" s="36"/>
      <c r="C180" s="11" t="s">
        <v>199</v>
      </c>
      <c r="D180" s="11"/>
      <c r="E180" s="2"/>
      <c r="F180" s="159"/>
      <c r="G180" s="143"/>
      <c r="H180" s="22"/>
      <c r="I180" s="38"/>
      <c r="J180" s="108"/>
    </row>
    <row r="181" spans="2:10" ht="12.75" customHeight="1" x14ac:dyDescent="0.15">
      <c r="B181" s="70"/>
      <c r="C181" s="168" t="s">
        <v>149</v>
      </c>
      <c r="D181" s="14" t="s">
        <v>200</v>
      </c>
      <c r="E181" s="16" t="s">
        <v>83</v>
      </c>
      <c r="F181" s="144">
        <v>1</v>
      </c>
      <c r="G181" s="145">
        <f t="shared" ref="G181" si="72">ROUND(F181,2)</f>
        <v>1</v>
      </c>
      <c r="H181" s="23"/>
      <c r="I181" s="53">
        <f t="shared" ref="I181:I191" si="73">G181*H181</f>
        <v>0</v>
      </c>
      <c r="J181" s="105"/>
    </row>
    <row r="182" spans="2:10" ht="12.75" customHeight="1" x14ac:dyDescent="0.15">
      <c r="B182" s="36"/>
      <c r="C182" s="11" t="s">
        <v>195</v>
      </c>
      <c r="D182" s="13"/>
      <c r="E182" s="15"/>
      <c r="F182" s="159"/>
      <c r="G182" s="143"/>
      <c r="H182" s="22"/>
      <c r="I182" s="38"/>
      <c r="J182" s="108"/>
    </row>
    <row r="183" spans="2:10" ht="12.75" customHeight="1" x14ac:dyDescent="0.15">
      <c r="B183" s="70"/>
      <c r="C183" s="14" t="s">
        <v>147</v>
      </c>
      <c r="D183" s="14"/>
      <c r="E183" s="16" t="s">
        <v>15</v>
      </c>
      <c r="F183" s="144">
        <v>1</v>
      </c>
      <c r="G183" s="145">
        <f t="shared" ref="G183" si="74">ROUND(F183,2)</f>
        <v>1</v>
      </c>
      <c r="H183" s="23"/>
      <c r="I183" s="53">
        <f t="shared" si="73"/>
        <v>0</v>
      </c>
      <c r="J183" s="105"/>
    </row>
    <row r="184" spans="2:10" ht="12.75" customHeight="1" x14ac:dyDescent="0.15">
      <c r="B184" s="36"/>
      <c r="C184" s="11" t="s">
        <v>196</v>
      </c>
      <c r="D184" s="12"/>
      <c r="E184" s="2"/>
      <c r="F184" s="159"/>
      <c r="G184" s="143"/>
      <c r="H184" s="22"/>
      <c r="I184" s="38"/>
      <c r="J184" s="108"/>
    </row>
    <row r="185" spans="2:10" ht="12.75" customHeight="1" x14ac:dyDescent="0.15">
      <c r="B185" s="70"/>
      <c r="C185" s="14" t="s">
        <v>142</v>
      </c>
      <c r="D185" s="14"/>
      <c r="E185" s="16" t="s">
        <v>15</v>
      </c>
      <c r="F185" s="144">
        <v>1</v>
      </c>
      <c r="G185" s="145">
        <f t="shared" ref="G185" si="75">ROUND(F185,2)</f>
        <v>1</v>
      </c>
      <c r="H185" s="23"/>
      <c r="I185" s="53">
        <f t="shared" si="73"/>
        <v>0</v>
      </c>
      <c r="J185" s="105"/>
    </row>
    <row r="186" spans="2:10" ht="12.75" customHeight="1" x14ac:dyDescent="0.15">
      <c r="B186" s="82"/>
      <c r="C186" s="11" t="s">
        <v>197</v>
      </c>
      <c r="D186" s="11"/>
      <c r="E186" s="2"/>
      <c r="F186" s="159"/>
      <c r="G186" s="143"/>
      <c r="H186" s="22"/>
      <c r="I186" s="38"/>
      <c r="J186" s="108"/>
    </row>
    <row r="187" spans="2:10" ht="12.75" customHeight="1" x14ac:dyDescent="0.15">
      <c r="B187" s="82"/>
      <c r="C187" s="14" t="s">
        <v>142</v>
      </c>
      <c r="D187" s="14"/>
      <c r="E187" s="16" t="s">
        <v>15</v>
      </c>
      <c r="F187" s="144">
        <v>1</v>
      </c>
      <c r="G187" s="145">
        <f t="shared" ref="G187" si="76">ROUND(F187,2)</f>
        <v>1</v>
      </c>
      <c r="H187" s="23"/>
      <c r="I187" s="53">
        <f t="shared" si="73"/>
        <v>0</v>
      </c>
      <c r="J187" s="105"/>
    </row>
    <row r="188" spans="2:10" ht="12.75" customHeight="1" x14ac:dyDescent="0.15">
      <c r="B188" s="117"/>
      <c r="C188" s="11" t="s">
        <v>198</v>
      </c>
      <c r="D188" s="13"/>
      <c r="E188" s="2"/>
      <c r="F188" s="159"/>
      <c r="G188" s="143"/>
      <c r="H188" s="22"/>
      <c r="I188" s="38"/>
      <c r="J188" s="108"/>
    </row>
    <row r="189" spans="2:10" ht="12.75" customHeight="1" x14ac:dyDescent="0.15">
      <c r="B189" s="118"/>
      <c r="C189" s="14" t="s">
        <v>237</v>
      </c>
      <c r="D189" s="14"/>
      <c r="E189" s="16" t="s">
        <v>15</v>
      </c>
      <c r="F189" s="144">
        <v>3</v>
      </c>
      <c r="G189" s="145">
        <f t="shared" ref="G189" si="77">ROUND(F189,2)</f>
        <v>3</v>
      </c>
      <c r="H189" s="23"/>
      <c r="I189" s="53">
        <f t="shared" si="73"/>
        <v>0</v>
      </c>
      <c r="J189" s="105"/>
    </row>
    <row r="190" spans="2:10" ht="12.75" customHeight="1" x14ac:dyDescent="0.15">
      <c r="B190" s="117"/>
      <c r="C190" s="12"/>
      <c r="D190" s="12"/>
      <c r="E190" s="15"/>
      <c r="F190" s="159"/>
      <c r="G190" s="143"/>
      <c r="H190" s="22"/>
      <c r="I190" s="38"/>
      <c r="J190" s="108"/>
    </row>
    <row r="191" spans="2:10" ht="12.75" customHeight="1" x14ac:dyDescent="0.15">
      <c r="B191" s="118"/>
      <c r="C191" s="14" t="s">
        <v>84</v>
      </c>
      <c r="D191" s="14"/>
      <c r="E191" s="16" t="s">
        <v>19</v>
      </c>
      <c r="F191" s="144">
        <v>2</v>
      </c>
      <c r="G191" s="145">
        <f t="shared" ref="G191" si="78">ROUND(F191,2)</f>
        <v>2</v>
      </c>
      <c r="H191" s="23"/>
      <c r="I191" s="53">
        <f t="shared" si="73"/>
        <v>0</v>
      </c>
      <c r="J191" s="105"/>
    </row>
    <row r="192" spans="2:10" ht="12.75" customHeight="1" x14ac:dyDescent="0.15">
      <c r="B192" s="117"/>
      <c r="C192" s="63"/>
      <c r="D192" s="63"/>
      <c r="E192" s="17"/>
      <c r="F192" s="156"/>
      <c r="G192" s="143"/>
      <c r="H192" s="27"/>
      <c r="I192" s="56"/>
      <c r="J192" s="108"/>
    </row>
    <row r="193" spans="1:10" ht="12.75" customHeight="1" x14ac:dyDescent="0.15">
      <c r="B193" s="118"/>
      <c r="C193" s="14" t="s">
        <v>98</v>
      </c>
      <c r="D193" s="63"/>
      <c r="E193" s="16"/>
      <c r="F193" s="156"/>
      <c r="G193" s="145"/>
      <c r="H193" s="27"/>
      <c r="I193" s="43"/>
      <c r="J193" s="105"/>
    </row>
    <row r="194" spans="1:10" ht="12.75" customHeight="1" x14ac:dyDescent="0.15">
      <c r="B194" s="119"/>
      <c r="C194" s="75"/>
      <c r="D194" s="80" t="s">
        <v>207</v>
      </c>
      <c r="E194" s="2"/>
      <c r="F194" s="159"/>
      <c r="G194" s="143"/>
      <c r="H194" s="22"/>
      <c r="I194" s="38"/>
      <c r="J194" s="108"/>
    </row>
    <row r="195" spans="1:10" ht="12.75" customHeight="1" x14ac:dyDescent="0.15">
      <c r="B195" s="120"/>
      <c r="C195" s="20" t="s">
        <v>222</v>
      </c>
      <c r="D195" s="81" t="s">
        <v>206</v>
      </c>
      <c r="E195" s="16" t="s">
        <v>97</v>
      </c>
      <c r="F195" s="144">
        <f>'別紙明細(機械)'!F63</f>
        <v>13</v>
      </c>
      <c r="G195" s="145">
        <f t="shared" ref="G195" si="79">ROUND(F195,2)</f>
        <v>13</v>
      </c>
      <c r="H195" s="23"/>
      <c r="I195" s="53">
        <f t="shared" ref="I195:I203" si="80">G195*H195</f>
        <v>0</v>
      </c>
      <c r="J195" s="105"/>
    </row>
    <row r="196" spans="1:10" ht="12.75" customHeight="1" x14ac:dyDescent="0.15">
      <c r="B196" s="121"/>
      <c r="C196" s="75"/>
      <c r="D196" s="80" t="s">
        <v>207</v>
      </c>
      <c r="E196" s="2"/>
      <c r="F196" s="159"/>
      <c r="G196" s="143"/>
      <c r="H196" s="22"/>
      <c r="I196" s="38"/>
      <c r="J196" s="108"/>
    </row>
    <row r="197" spans="1:10" ht="12.75" customHeight="1" x14ac:dyDescent="0.15">
      <c r="B197" s="120"/>
      <c r="C197" s="20" t="s">
        <v>222</v>
      </c>
      <c r="D197" s="81" t="s">
        <v>205</v>
      </c>
      <c r="E197" s="16" t="s">
        <v>97</v>
      </c>
      <c r="F197" s="144">
        <f>F65</f>
        <v>3.6</v>
      </c>
      <c r="G197" s="145">
        <f t="shared" ref="G197" si="81">ROUND(F197,2)</f>
        <v>3.6</v>
      </c>
      <c r="H197" s="23"/>
      <c r="I197" s="53">
        <f t="shared" si="80"/>
        <v>0</v>
      </c>
      <c r="J197" s="105"/>
    </row>
    <row r="198" spans="1:10" ht="12.75" customHeight="1" x14ac:dyDescent="0.15">
      <c r="B198" s="121"/>
      <c r="C198" s="75"/>
      <c r="D198" s="80" t="s">
        <v>207</v>
      </c>
      <c r="E198" s="2"/>
      <c r="F198" s="159"/>
      <c r="G198" s="143"/>
      <c r="H198" s="22"/>
      <c r="I198" s="38"/>
      <c r="J198" s="108"/>
    </row>
    <row r="199" spans="1:10" ht="12.75" customHeight="1" x14ac:dyDescent="0.15">
      <c r="B199" s="120"/>
      <c r="C199" s="20" t="s">
        <v>222</v>
      </c>
      <c r="D199" s="81" t="s">
        <v>204</v>
      </c>
      <c r="E199" s="16" t="s">
        <v>97</v>
      </c>
      <c r="F199" s="144">
        <f>F67</f>
        <v>18</v>
      </c>
      <c r="G199" s="145">
        <f t="shared" ref="G199" si="82">ROUND(F199,2)</f>
        <v>18</v>
      </c>
      <c r="H199" s="23"/>
      <c r="I199" s="53">
        <f t="shared" si="80"/>
        <v>0</v>
      </c>
      <c r="J199" s="105"/>
    </row>
    <row r="200" spans="1:10" ht="12.75" customHeight="1" x14ac:dyDescent="0.15">
      <c r="B200" s="121"/>
      <c r="C200" s="75"/>
      <c r="D200" s="80" t="s">
        <v>207</v>
      </c>
      <c r="E200" s="2"/>
      <c r="F200" s="159"/>
      <c r="G200" s="143"/>
      <c r="H200" s="22"/>
      <c r="I200" s="38"/>
      <c r="J200" s="108"/>
    </row>
    <row r="201" spans="1:10" ht="12.75" customHeight="1" x14ac:dyDescent="0.15">
      <c r="B201" s="120"/>
      <c r="C201" s="20" t="s">
        <v>222</v>
      </c>
      <c r="D201" s="81" t="s">
        <v>202</v>
      </c>
      <c r="E201" s="16" t="s">
        <v>97</v>
      </c>
      <c r="F201" s="144">
        <f>F69</f>
        <v>6.6</v>
      </c>
      <c r="G201" s="145">
        <f t="shared" ref="G201" si="83">ROUND(F201,2)</f>
        <v>6.6</v>
      </c>
      <c r="H201" s="23"/>
      <c r="I201" s="53">
        <f t="shared" si="80"/>
        <v>0</v>
      </c>
      <c r="J201" s="105"/>
    </row>
    <row r="202" spans="1:10" ht="12.75" customHeight="1" x14ac:dyDescent="0.15">
      <c r="B202" s="121"/>
      <c r="C202" s="12"/>
      <c r="D202" s="12" t="s">
        <v>209</v>
      </c>
      <c r="E202" s="2"/>
      <c r="F202" s="159"/>
      <c r="G202" s="143"/>
      <c r="H202" s="22"/>
      <c r="I202" s="38"/>
      <c r="J202" s="108"/>
    </row>
    <row r="203" spans="1:10" ht="12.75" customHeight="1" x14ac:dyDescent="0.15">
      <c r="A203" s="122"/>
      <c r="B203" s="120"/>
      <c r="C203" s="20" t="s">
        <v>222</v>
      </c>
      <c r="D203" s="81" t="s">
        <v>208</v>
      </c>
      <c r="E203" s="16" t="s">
        <v>97</v>
      </c>
      <c r="F203" s="144">
        <f>F71</f>
        <v>1.9</v>
      </c>
      <c r="G203" s="145">
        <f t="shared" ref="G203" si="84">ROUND(F203,2)</f>
        <v>1.9</v>
      </c>
      <c r="H203" s="23"/>
      <c r="I203" s="53">
        <f t="shared" si="80"/>
        <v>0</v>
      </c>
      <c r="J203" s="105"/>
    </row>
    <row r="204" spans="1:10" ht="12.75" customHeight="1" x14ac:dyDescent="0.15">
      <c r="A204" s="122"/>
      <c r="B204" s="36"/>
      <c r="C204" s="12"/>
      <c r="D204" s="12"/>
      <c r="E204" s="2"/>
      <c r="F204" s="159"/>
      <c r="G204" s="143"/>
      <c r="H204" s="22"/>
      <c r="I204" s="38"/>
      <c r="J204" s="108"/>
    </row>
    <row r="205" spans="1:10" ht="12.75" customHeight="1" x14ac:dyDescent="0.15">
      <c r="B205" s="118"/>
      <c r="C205" s="14"/>
      <c r="D205" s="14"/>
      <c r="E205" s="16"/>
      <c r="F205" s="144"/>
      <c r="G205" s="145"/>
      <c r="H205" s="23"/>
      <c r="I205" s="53"/>
      <c r="J205" s="105"/>
    </row>
    <row r="206" spans="1:10" ht="12.75" customHeight="1" x14ac:dyDescent="0.15">
      <c r="B206" s="36"/>
      <c r="C206" s="12"/>
      <c r="D206" s="12"/>
      <c r="E206" s="2"/>
      <c r="F206" s="159"/>
      <c r="G206" s="143"/>
      <c r="H206" s="22"/>
      <c r="I206" s="38"/>
      <c r="J206" s="108"/>
    </row>
    <row r="207" spans="1:10" ht="12.75" customHeight="1" x14ac:dyDescent="0.15">
      <c r="B207" s="118"/>
      <c r="C207" s="16" t="s">
        <v>14</v>
      </c>
      <c r="D207" s="14"/>
      <c r="E207" s="16"/>
      <c r="F207" s="144"/>
      <c r="G207" s="145"/>
      <c r="H207" s="23"/>
      <c r="I207" s="138">
        <f>SUM(I171:I206)</f>
        <v>0</v>
      </c>
      <c r="J207" s="105"/>
    </row>
    <row r="208" spans="1:10" ht="12.75" customHeight="1" x14ac:dyDescent="0.15">
      <c r="B208" s="36"/>
      <c r="C208" s="12"/>
      <c r="D208" s="12"/>
      <c r="E208" s="2"/>
      <c r="F208" s="146"/>
      <c r="G208" s="143"/>
      <c r="H208" s="22"/>
      <c r="I208" s="38"/>
      <c r="J208" s="108"/>
    </row>
    <row r="209" spans="2:10" ht="12.75" customHeight="1" x14ac:dyDescent="0.15">
      <c r="B209" s="118"/>
      <c r="C209" s="14"/>
      <c r="D209" s="14"/>
      <c r="E209" s="16"/>
      <c r="F209" s="147"/>
      <c r="G209" s="145"/>
      <c r="H209" s="23"/>
      <c r="I209" s="53"/>
      <c r="J209" s="105"/>
    </row>
    <row r="210" spans="2:10" ht="12.75" customHeight="1" x14ac:dyDescent="0.15">
      <c r="B210" s="36"/>
      <c r="C210" s="166" t="s">
        <v>312</v>
      </c>
      <c r="D210" s="12"/>
      <c r="E210" s="2"/>
      <c r="F210" s="159"/>
      <c r="G210" s="143"/>
      <c r="H210" s="22"/>
      <c r="I210" s="38"/>
      <c r="J210" s="108"/>
    </row>
    <row r="211" spans="2:10" ht="12.75" customHeight="1" x14ac:dyDescent="0.15">
      <c r="B211" s="118"/>
      <c r="C211" s="71" t="s">
        <v>313</v>
      </c>
      <c r="D211" s="14" t="s">
        <v>29</v>
      </c>
      <c r="E211" s="16"/>
      <c r="F211" s="144"/>
      <c r="G211" s="145"/>
      <c r="H211" s="23"/>
      <c r="I211" s="53"/>
      <c r="J211" s="105"/>
    </row>
    <row r="212" spans="2:10" ht="12.75" customHeight="1" x14ac:dyDescent="0.15">
      <c r="B212" s="121"/>
      <c r="C212" s="63"/>
      <c r="D212" s="63"/>
      <c r="E212" s="17"/>
      <c r="F212" s="156"/>
      <c r="G212" s="143"/>
      <c r="H212" s="27"/>
      <c r="I212" s="56"/>
      <c r="J212" s="108"/>
    </row>
    <row r="213" spans="2:10" ht="12.75" customHeight="1" x14ac:dyDescent="0.15">
      <c r="B213" s="120"/>
      <c r="C213" s="14" t="s">
        <v>123</v>
      </c>
      <c r="D213" s="14"/>
      <c r="E213" s="16"/>
      <c r="F213" s="147"/>
      <c r="G213" s="145"/>
      <c r="H213" s="23"/>
      <c r="I213" s="53"/>
      <c r="J213" s="105"/>
    </row>
    <row r="214" spans="2:10" ht="12.75" customHeight="1" x14ac:dyDescent="0.15">
      <c r="B214" s="121"/>
      <c r="C214" s="12" t="s">
        <v>216</v>
      </c>
      <c r="D214" s="12" t="s">
        <v>47</v>
      </c>
      <c r="E214" s="15"/>
      <c r="F214" s="159"/>
      <c r="G214" s="143"/>
      <c r="H214" s="22"/>
      <c r="I214" s="38"/>
      <c r="J214" s="108"/>
    </row>
    <row r="215" spans="2:10" ht="12.75" customHeight="1" x14ac:dyDescent="0.15">
      <c r="B215" s="120"/>
      <c r="C215" s="14" t="s">
        <v>48</v>
      </c>
      <c r="D215" s="14" t="s">
        <v>94</v>
      </c>
      <c r="E215" s="16" t="s">
        <v>19</v>
      </c>
      <c r="F215" s="144">
        <f>'細目内訳(機械)'!F79</f>
        <v>18</v>
      </c>
      <c r="G215" s="145">
        <f t="shared" ref="G215" si="85">ROUND(F215,2)</f>
        <v>18</v>
      </c>
      <c r="H215" s="23"/>
      <c r="I215" s="53">
        <f t="shared" ref="I215:I237" si="86">G215*H215</f>
        <v>0</v>
      </c>
      <c r="J215" s="105"/>
    </row>
    <row r="216" spans="2:10" ht="12.75" customHeight="1" x14ac:dyDescent="0.15">
      <c r="B216" s="36"/>
      <c r="C216" s="12" t="s">
        <v>216</v>
      </c>
      <c r="D216" s="12" t="s">
        <v>99</v>
      </c>
      <c r="E216" s="15"/>
      <c r="F216" s="159"/>
      <c r="G216" s="143"/>
      <c r="H216" s="22"/>
      <c r="I216" s="38"/>
      <c r="J216" s="108"/>
    </row>
    <row r="217" spans="2:10" ht="12.75" customHeight="1" x14ac:dyDescent="0.15">
      <c r="B217" s="70"/>
      <c r="C217" s="14" t="s">
        <v>48</v>
      </c>
      <c r="D217" s="14" t="s">
        <v>86</v>
      </c>
      <c r="E217" s="16" t="s">
        <v>19</v>
      </c>
      <c r="F217" s="144">
        <f>'細目内訳(機械)'!F81</f>
        <v>20</v>
      </c>
      <c r="G217" s="145">
        <f t="shared" ref="G217" si="87">ROUND(F217,2)</f>
        <v>20</v>
      </c>
      <c r="H217" s="23"/>
      <c r="I217" s="53">
        <f t="shared" si="86"/>
        <v>0</v>
      </c>
      <c r="J217" s="105"/>
    </row>
    <row r="218" spans="2:10" ht="12.75" customHeight="1" x14ac:dyDescent="0.15">
      <c r="B218" s="36"/>
      <c r="C218" s="12" t="s">
        <v>217</v>
      </c>
      <c r="D218" s="12" t="s">
        <v>99</v>
      </c>
      <c r="E218" s="15"/>
      <c r="F218" s="159"/>
      <c r="G218" s="143"/>
      <c r="H218" s="22"/>
      <c r="I218" s="38"/>
      <c r="J218" s="108"/>
    </row>
    <row r="219" spans="2:10" ht="12.75" customHeight="1" x14ac:dyDescent="0.15">
      <c r="B219" s="120"/>
      <c r="C219" s="14" t="s">
        <v>48</v>
      </c>
      <c r="D219" s="14" t="s">
        <v>86</v>
      </c>
      <c r="E219" s="16" t="s">
        <v>19</v>
      </c>
      <c r="F219" s="144">
        <f>'細目内訳(機械)'!F83</f>
        <v>8</v>
      </c>
      <c r="G219" s="145">
        <f t="shared" ref="G219" si="88">ROUND(F219,2)</f>
        <v>8</v>
      </c>
      <c r="H219" s="23"/>
      <c r="I219" s="53">
        <f t="shared" si="86"/>
        <v>0</v>
      </c>
      <c r="J219" s="105"/>
    </row>
    <row r="220" spans="2:10" ht="12.75" customHeight="1" x14ac:dyDescent="0.15">
      <c r="B220" s="36"/>
      <c r="C220" s="12"/>
      <c r="D220" s="12" t="s">
        <v>49</v>
      </c>
      <c r="E220" s="15"/>
      <c r="F220" s="159"/>
      <c r="G220" s="143"/>
      <c r="H220" s="22"/>
      <c r="I220" s="38"/>
      <c r="J220" s="108"/>
    </row>
    <row r="221" spans="2:10" ht="12.75" customHeight="1" x14ac:dyDescent="0.15">
      <c r="B221" s="70"/>
      <c r="C221" s="14" t="s">
        <v>102</v>
      </c>
      <c r="D221" s="14" t="s">
        <v>100</v>
      </c>
      <c r="E221" s="16" t="s">
        <v>19</v>
      </c>
      <c r="F221" s="144">
        <f>F215</f>
        <v>18</v>
      </c>
      <c r="G221" s="145">
        <f t="shared" ref="G221" si="89">ROUND(F221,2)</f>
        <v>18</v>
      </c>
      <c r="H221" s="23"/>
      <c r="I221" s="53">
        <f t="shared" si="86"/>
        <v>0</v>
      </c>
      <c r="J221" s="105"/>
    </row>
    <row r="222" spans="2:10" ht="12.75" customHeight="1" x14ac:dyDescent="0.15">
      <c r="B222" s="82"/>
      <c r="C222" s="12"/>
      <c r="D222" s="12" t="s">
        <v>49</v>
      </c>
      <c r="E222" s="15"/>
      <c r="F222" s="159"/>
      <c r="G222" s="143"/>
      <c r="H222" s="22"/>
      <c r="I222" s="38"/>
      <c r="J222" s="108"/>
    </row>
    <row r="223" spans="2:10" ht="12.75" customHeight="1" x14ac:dyDescent="0.15">
      <c r="B223" s="70"/>
      <c r="C223" s="14" t="s">
        <v>102</v>
      </c>
      <c r="D223" s="14" t="s">
        <v>101</v>
      </c>
      <c r="E223" s="16" t="s">
        <v>19</v>
      </c>
      <c r="F223" s="144">
        <f>F217</f>
        <v>20</v>
      </c>
      <c r="G223" s="145">
        <f t="shared" ref="G223" si="90">ROUND(F223,2)</f>
        <v>20</v>
      </c>
      <c r="H223" s="23"/>
      <c r="I223" s="53">
        <f t="shared" si="86"/>
        <v>0</v>
      </c>
      <c r="J223" s="105"/>
    </row>
    <row r="224" spans="2:10" ht="12.75" customHeight="1" x14ac:dyDescent="0.15">
      <c r="B224" s="82"/>
      <c r="C224" s="11"/>
      <c r="D224" s="12"/>
      <c r="E224" s="2"/>
      <c r="F224" s="159"/>
      <c r="G224" s="143"/>
      <c r="H224" s="22"/>
      <c r="I224" s="38"/>
      <c r="J224" s="108"/>
    </row>
    <row r="225" spans="2:10" ht="12.75" customHeight="1" x14ac:dyDescent="0.15">
      <c r="B225" s="70"/>
      <c r="C225" s="25" t="s">
        <v>223</v>
      </c>
      <c r="D225" s="14" t="s">
        <v>121</v>
      </c>
      <c r="E225" s="16" t="s">
        <v>16</v>
      </c>
      <c r="F225" s="144">
        <f>'細目内訳(機械)'!F87</f>
        <v>6</v>
      </c>
      <c r="G225" s="145">
        <f t="shared" ref="G225" si="91">ROUND(F225,2)</f>
        <v>6</v>
      </c>
      <c r="H225" s="23"/>
      <c r="I225" s="53">
        <f t="shared" si="86"/>
        <v>0</v>
      </c>
      <c r="J225" s="105"/>
    </row>
    <row r="226" spans="2:10" ht="12.75" customHeight="1" x14ac:dyDescent="0.15">
      <c r="B226" s="36"/>
      <c r="C226" s="11"/>
      <c r="D226" s="12"/>
      <c r="E226" s="2"/>
      <c r="F226" s="159"/>
      <c r="G226" s="143"/>
      <c r="H226" s="22"/>
      <c r="I226" s="38"/>
      <c r="J226" s="108"/>
    </row>
    <row r="227" spans="2:10" ht="12.75" customHeight="1" x14ac:dyDescent="0.15">
      <c r="B227" s="70"/>
      <c r="C227" s="25" t="s">
        <v>223</v>
      </c>
      <c r="D227" s="14" t="s">
        <v>122</v>
      </c>
      <c r="E227" s="16" t="s">
        <v>16</v>
      </c>
      <c r="F227" s="144">
        <f>'細目内訳(機械)'!F89</f>
        <v>10</v>
      </c>
      <c r="G227" s="145">
        <f t="shared" ref="G227" si="92">ROUND(F227,2)</f>
        <v>10</v>
      </c>
      <c r="H227" s="23"/>
      <c r="I227" s="53">
        <f t="shared" si="86"/>
        <v>0</v>
      </c>
      <c r="J227" s="105"/>
    </row>
    <row r="228" spans="2:10" ht="12.75" customHeight="1" x14ac:dyDescent="0.15">
      <c r="B228" s="36"/>
      <c r="C228" s="12"/>
      <c r="D228" s="12"/>
      <c r="E228" s="15"/>
      <c r="F228" s="159"/>
      <c r="G228" s="143"/>
      <c r="H228" s="22"/>
      <c r="I228" s="38"/>
      <c r="J228" s="108"/>
    </row>
    <row r="229" spans="2:10" ht="12.75" customHeight="1" x14ac:dyDescent="0.15">
      <c r="B229" s="70"/>
      <c r="C229" s="14" t="s">
        <v>218</v>
      </c>
      <c r="D229" s="14" t="s">
        <v>121</v>
      </c>
      <c r="E229" s="16" t="s">
        <v>16</v>
      </c>
      <c r="F229" s="144">
        <f>'細目内訳(機械)'!F85+'細目内訳(機械)'!F91</f>
        <v>3</v>
      </c>
      <c r="G229" s="145">
        <f t="shared" ref="G229" si="93">ROUND(F229,2)</f>
        <v>3</v>
      </c>
      <c r="H229" s="23"/>
      <c r="I229" s="53">
        <f t="shared" si="86"/>
        <v>0</v>
      </c>
      <c r="J229" s="105"/>
    </row>
    <row r="230" spans="2:10" ht="12.75" customHeight="1" x14ac:dyDescent="0.15">
      <c r="B230" s="36"/>
      <c r="C230" s="12"/>
      <c r="D230" s="12"/>
      <c r="E230" s="15"/>
      <c r="F230" s="159"/>
      <c r="G230" s="143"/>
      <c r="H230" s="22"/>
      <c r="I230" s="38"/>
      <c r="J230" s="108"/>
    </row>
    <row r="231" spans="2:10" ht="12.75" customHeight="1" x14ac:dyDescent="0.15">
      <c r="B231" s="70"/>
      <c r="C231" s="14" t="s">
        <v>218</v>
      </c>
      <c r="D231" s="14" t="s">
        <v>122</v>
      </c>
      <c r="E231" s="16" t="s">
        <v>16</v>
      </c>
      <c r="F231" s="144">
        <f>'細目内訳(機械)'!F93</f>
        <v>4</v>
      </c>
      <c r="G231" s="145">
        <f t="shared" ref="G231" si="94">ROUND(F231,2)</f>
        <v>4</v>
      </c>
      <c r="H231" s="23"/>
      <c r="I231" s="53">
        <f t="shared" si="86"/>
        <v>0</v>
      </c>
      <c r="J231" s="105"/>
    </row>
    <row r="232" spans="2:10" ht="12.75" customHeight="1" x14ac:dyDescent="0.15">
      <c r="B232" s="36"/>
      <c r="C232" s="12"/>
      <c r="D232" s="12" t="s">
        <v>46</v>
      </c>
      <c r="E232" s="15"/>
      <c r="F232" s="159"/>
      <c r="G232" s="143"/>
      <c r="H232" s="22"/>
      <c r="I232" s="38"/>
      <c r="J232" s="108"/>
    </row>
    <row r="233" spans="2:10" ht="12.75" customHeight="1" x14ac:dyDescent="0.15">
      <c r="B233" s="70"/>
      <c r="C233" s="14" t="s">
        <v>130</v>
      </c>
      <c r="D233" s="14" t="s">
        <v>131</v>
      </c>
      <c r="E233" s="16" t="s">
        <v>16</v>
      </c>
      <c r="F233" s="144">
        <f>'細目内訳(機械)'!F85+'細目内訳(機械)'!F91</f>
        <v>3</v>
      </c>
      <c r="G233" s="145">
        <f t="shared" ref="G233" si="95">ROUND(F233,2)</f>
        <v>3</v>
      </c>
      <c r="H233" s="23"/>
      <c r="I233" s="53">
        <f t="shared" si="86"/>
        <v>0</v>
      </c>
      <c r="J233" s="105"/>
    </row>
    <row r="234" spans="2:10" ht="12.75" customHeight="1" x14ac:dyDescent="0.15">
      <c r="B234" s="82"/>
      <c r="C234" s="12"/>
      <c r="D234" s="12" t="s">
        <v>46</v>
      </c>
      <c r="E234" s="15"/>
      <c r="F234" s="159"/>
      <c r="G234" s="143"/>
      <c r="H234" s="22"/>
      <c r="I234" s="38"/>
      <c r="J234" s="108"/>
    </row>
    <row r="235" spans="2:10" ht="12.75" customHeight="1" x14ac:dyDescent="0.15">
      <c r="B235" s="70"/>
      <c r="C235" s="14" t="s">
        <v>130</v>
      </c>
      <c r="D235" s="14" t="s">
        <v>132</v>
      </c>
      <c r="E235" s="16" t="s">
        <v>16</v>
      </c>
      <c r="F235" s="144">
        <f>F231</f>
        <v>4</v>
      </c>
      <c r="G235" s="145">
        <f t="shared" ref="G235" si="96">ROUND(F235,2)</f>
        <v>4</v>
      </c>
      <c r="H235" s="23"/>
      <c r="I235" s="53">
        <f t="shared" si="86"/>
        <v>0</v>
      </c>
      <c r="J235" s="105"/>
    </row>
    <row r="236" spans="2:10" ht="12.75" customHeight="1" x14ac:dyDescent="0.15">
      <c r="B236" s="36"/>
      <c r="C236" s="12"/>
      <c r="D236" s="12"/>
      <c r="E236" s="15"/>
      <c r="F236" s="159"/>
      <c r="G236" s="143"/>
      <c r="H236" s="22"/>
      <c r="I236" s="38"/>
      <c r="J236" s="108"/>
    </row>
    <row r="237" spans="2:10" ht="12.75" customHeight="1" x14ac:dyDescent="0.15">
      <c r="B237" s="70"/>
      <c r="C237" s="14" t="s">
        <v>219</v>
      </c>
      <c r="D237" s="14" t="s">
        <v>220</v>
      </c>
      <c r="E237" s="16" t="s">
        <v>221</v>
      </c>
      <c r="F237" s="144">
        <f>'細目内訳(機械)'!F99</f>
        <v>12</v>
      </c>
      <c r="G237" s="145">
        <f t="shared" ref="G237" si="97">ROUND(F237,2)</f>
        <v>12</v>
      </c>
      <c r="H237" s="23"/>
      <c r="I237" s="53">
        <f t="shared" si="86"/>
        <v>0</v>
      </c>
      <c r="J237" s="105"/>
    </row>
    <row r="238" spans="2:10" ht="12.75" customHeight="1" x14ac:dyDescent="0.15">
      <c r="B238" s="36"/>
      <c r="C238" s="12"/>
      <c r="D238" s="12"/>
      <c r="E238" s="15"/>
      <c r="F238" s="159"/>
      <c r="G238" s="143"/>
      <c r="H238" s="22"/>
      <c r="I238" s="38"/>
      <c r="J238" s="108"/>
    </row>
    <row r="239" spans="2:10" ht="12.75" customHeight="1" x14ac:dyDescent="0.15">
      <c r="B239" s="70"/>
      <c r="C239" s="14"/>
      <c r="D239" s="14"/>
      <c r="E239" s="16"/>
      <c r="F239" s="144"/>
      <c r="G239" s="145"/>
      <c r="H239" s="23"/>
      <c r="I239" s="53"/>
      <c r="J239" s="105"/>
    </row>
    <row r="240" spans="2:10" ht="12.75" customHeight="1" x14ac:dyDescent="0.15">
      <c r="B240" s="36"/>
      <c r="C240" s="12"/>
      <c r="D240" s="12"/>
      <c r="E240" s="15"/>
      <c r="F240" s="159"/>
      <c r="G240" s="143"/>
      <c r="H240" s="22"/>
      <c r="I240" s="38"/>
      <c r="J240" s="108"/>
    </row>
    <row r="241" spans="2:10" ht="12.75" customHeight="1" x14ac:dyDescent="0.15">
      <c r="B241" s="70"/>
      <c r="C241" s="14"/>
      <c r="D241" s="14"/>
      <c r="E241" s="16"/>
      <c r="F241" s="144"/>
      <c r="G241" s="145"/>
      <c r="H241" s="23"/>
      <c r="I241" s="53"/>
      <c r="J241" s="105"/>
    </row>
    <row r="242" spans="2:10" ht="12.75" customHeight="1" x14ac:dyDescent="0.15">
      <c r="B242" s="36"/>
      <c r="C242" s="12"/>
      <c r="D242" s="12"/>
      <c r="E242" s="2"/>
      <c r="F242" s="146"/>
      <c r="G242" s="143"/>
      <c r="H242" s="22"/>
      <c r="I242" s="38"/>
      <c r="J242" s="108"/>
    </row>
    <row r="243" spans="2:10" ht="12.75" customHeight="1" x14ac:dyDescent="0.15">
      <c r="B243" s="70"/>
      <c r="C243" s="16" t="s">
        <v>14</v>
      </c>
      <c r="D243" s="14"/>
      <c r="E243" s="16"/>
      <c r="F243" s="147"/>
      <c r="G243" s="145"/>
      <c r="H243" s="23"/>
      <c r="I243" s="138">
        <f>SUM(I211:I242)</f>
        <v>0</v>
      </c>
      <c r="J243" s="105"/>
    </row>
    <row r="244" spans="2:10" ht="12.75" customHeight="1" x14ac:dyDescent="0.15">
      <c r="B244" s="36"/>
      <c r="C244" s="12"/>
      <c r="D244" s="12"/>
      <c r="E244" s="15"/>
      <c r="F244" s="159"/>
      <c r="G244" s="143"/>
      <c r="H244" s="22"/>
      <c r="I244" s="38"/>
      <c r="J244" s="108"/>
    </row>
    <row r="245" spans="2:10" ht="12.75" customHeight="1" x14ac:dyDescent="0.15">
      <c r="B245" s="70"/>
      <c r="C245" s="14"/>
      <c r="D245" s="14"/>
      <c r="E245" s="16"/>
      <c r="F245" s="144"/>
      <c r="G245" s="145"/>
      <c r="H245" s="23"/>
      <c r="I245" s="53"/>
      <c r="J245" s="105"/>
    </row>
    <row r="246" spans="2:10" ht="12.75" customHeight="1" x14ac:dyDescent="0.15">
      <c r="B246" s="36"/>
      <c r="C246" s="12"/>
      <c r="D246" s="12"/>
      <c r="E246" s="2"/>
      <c r="F246" s="146"/>
      <c r="G246" s="143"/>
      <c r="H246" s="22"/>
      <c r="I246" s="38"/>
      <c r="J246" s="108"/>
    </row>
    <row r="247" spans="2:10" ht="12.75" customHeight="1" x14ac:dyDescent="0.15">
      <c r="B247" s="70"/>
      <c r="C247" s="14"/>
      <c r="D247" s="14"/>
      <c r="E247" s="16"/>
      <c r="F247" s="147"/>
      <c r="G247" s="145"/>
      <c r="H247" s="23"/>
      <c r="I247" s="53"/>
      <c r="J247" s="105"/>
    </row>
    <row r="248" spans="2:10" ht="12.75" customHeight="1" x14ac:dyDescent="0.15">
      <c r="B248" s="36"/>
      <c r="C248" s="166" t="s">
        <v>314</v>
      </c>
      <c r="D248" s="12"/>
      <c r="E248" s="2"/>
      <c r="F248" s="146"/>
      <c r="G248" s="143"/>
      <c r="H248" s="22"/>
      <c r="I248" s="38"/>
      <c r="J248" s="108"/>
    </row>
    <row r="249" spans="2:10" ht="12.75" customHeight="1" x14ac:dyDescent="0.15">
      <c r="B249" s="70"/>
      <c r="C249" s="71" t="s">
        <v>315</v>
      </c>
      <c r="D249" s="14" t="s">
        <v>29</v>
      </c>
      <c r="E249" s="16"/>
      <c r="F249" s="147"/>
      <c r="G249" s="145"/>
      <c r="H249" s="23"/>
      <c r="I249" s="53"/>
      <c r="J249" s="105"/>
    </row>
    <row r="250" spans="2:10" ht="12.75" customHeight="1" x14ac:dyDescent="0.15">
      <c r="B250" s="36"/>
      <c r="C250" s="12"/>
      <c r="D250" s="12"/>
      <c r="E250" s="2"/>
      <c r="F250" s="169"/>
      <c r="G250" s="143"/>
      <c r="H250" s="22"/>
      <c r="I250" s="38"/>
      <c r="J250" s="108"/>
    </row>
    <row r="251" spans="2:10" ht="12.75" customHeight="1" x14ac:dyDescent="0.15">
      <c r="B251" s="70"/>
      <c r="C251" s="14" t="s">
        <v>172</v>
      </c>
      <c r="D251" s="14" t="s">
        <v>180</v>
      </c>
      <c r="E251" s="16" t="s">
        <v>127</v>
      </c>
      <c r="F251" s="170">
        <f>10</f>
        <v>10</v>
      </c>
      <c r="G251" s="145">
        <f t="shared" ref="G251" si="98">ROUND(F251,2)</f>
        <v>10</v>
      </c>
      <c r="H251" s="23"/>
      <c r="I251" s="53">
        <f t="shared" ref="I251:I287" si="99">G251*H251</f>
        <v>0</v>
      </c>
      <c r="J251" s="105"/>
    </row>
    <row r="252" spans="2:10" ht="12.75" customHeight="1" x14ac:dyDescent="0.15">
      <c r="B252" s="36"/>
      <c r="C252" s="12"/>
      <c r="D252" s="12"/>
      <c r="E252" s="2"/>
      <c r="F252" s="169"/>
      <c r="G252" s="143"/>
      <c r="H252" s="22"/>
      <c r="I252" s="38"/>
      <c r="J252" s="108"/>
    </row>
    <row r="253" spans="2:10" ht="12.75" customHeight="1" x14ac:dyDescent="0.15">
      <c r="B253" s="70"/>
      <c r="C253" s="14" t="s">
        <v>172</v>
      </c>
      <c r="D253" s="14" t="s">
        <v>224</v>
      </c>
      <c r="E253" s="16" t="s">
        <v>127</v>
      </c>
      <c r="F253" s="170">
        <f>17+14+2</f>
        <v>33</v>
      </c>
      <c r="G253" s="145">
        <f t="shared" ref="G253" si="100">ROUND(F253,2)</f>
        <v>33</v>
      </c>
      <c r="H253" s="23"/>
      <c r="I253" s="53">
        <f t="shared" si="99"/>
        <v>0</v>
      </c>
      <c r="J253" s="105"/>
    </row>
    <row r="254" spans="2:10" ht="12.75" customHeight="1" x14ac:dyDescent="0.15">
      <c r="B254" s="36"/>
      <c r="C254" s="11"/>
      <c r="D254" s="11"/>
      <c r="E254" s="2"/>
      <c r="F254" s="171"/>
      <c r="G254" s="143"/>
      <c r="H254" s="22"/>
      <c r="I254" s="38"/>
      <c r="J254" s="108"/>
    </row>
    <row r="255" spans="2:10" ht="12.75" customHeight="1" x14ac:dyDescent="0.15">
      <c r="B255" s="70"/>
      <c r="C255" s="25" t="s">
        <v>173</v>
      </c>
      <c r="D255" s="14" t="s">
        <v>180</v>
      </c>
      <c r="E255" s="16" t="s">
        <v>127</v>
      </c>
      <c r="F255" s="172">
        <f>5</f>
        <v>5</v>
      </c>
      <c r="G255" s="145">
        <f t="shared" ref="G255" si="101">ROUND(F255,2)</f>
        <v>5</v>
      </c>
      <c r="H255" s="23"/>
      <c r="I255" s="53">
        <f t="shared" si="99"/>
        <v>0</v>
      </c>
      <c r="J255" s="105"/>
    </row>
    <row r="256" spans="2:10" ht="12.75" customHeight="1" x14ac:dyDescent="0.15">
      <c r="B256" s="36"/>
      <c r="C256" s="11"/>
      <c r="D256" s="11"/>
      <c r="E256" s="2"/>
      <c r="F256" s="171"/>
      <c r="G256" s="143"/>
      <c r="H256" s="22"/>
      <c r="I256" s="38"/>
      <c r="J256" s="108"/>
    </row>
    <row r="257" spans="2:10" ht="12.75" customHeight="1" x14ac:dyDescent="0.15">
      <c r="B257" s="82"/>
      <c r="C257" s="25" t="s">
        <v>173</v>
      </c>
      <c r="D257" s="14" t="s">
        <v>224</v>
      </c>
      <c r="E257" s="16" t="s">
        <v>127</v>
      </c>
      <c r="F257" s="172">
        <f>13+2</f>
        <v>15</v>
      </c>
      <c r="G257" s="145">
        <f t="shared" ref="G257" si="102">ROUND(F257,2)</f>
        <v>15</v>
      </c>
      <c r="H257" s="23"/>
      <c r="I257" s="53">
        <f t="shared" si="99"/>
        <v>0</v>
      </c>
      <c r="J257" s="105"/>
    </row>
    <row r="258" spans="2:10" ht="12.75" customHeight="1" x14ac:dyDescent="0.15">
      <c r="B258" s="36"/>
      <c r="C258" s="12"/>
      <c r="D258" s="12"/>
      <c r="E258" s="2"/>
      <c r="F258" s="171"/>
      <c r="G258" s="143"/>
      <c r="H258" s="22"/>
      <c r="I258" s="38"/>
      <c r="J258" s="108"/>
    </row>
    <row r="259" spans="2:10" ht="12.75" customHeight="1" x14ac:dyDescent="0.15">
      <c r="B259" s="70"/>
      <c r="C259" s="14" t="s">
        <v>174</v>
      </c>
      <c r="D259" s="14" t="s">
        <v>180</v>
      </c>
      <c r="E259" s="16" t="s">
        <v>127</v>
      </c>
      <c r="F259" s="173">
        <f>5</f>
        <v>5</v>
      </c>
      <c r="G259" s="145">
        <f t="shared" ref="G259" si="103">ROUND(F259,2)</f>
        <v>5</v>
      </c>
      <c r="H259" s="23"/>
      <c r="I259" s="53">
        <f t="shared" si="99"/>
        <v>0</v>
      </c>
      <c r="J259" s="105"/>
    </row>
    <row r="260" spans="2:10" ht="12.75" customHeight="1" x14ac:dyDescent="0.15">
      <c r="B260" s="36"/>
      <c r="C260" s="12"/>
      <c r="D260" s="12"/>
      <c r="E260" s="2"/>
      <c r="F260" s="171"/>
      <c r="G260" s="143"/>
      <c r="H260" s="22"/>
      <c r="I260" s="38"/>
      <c r="J260" s="108"/>
    </row>
    <row r="261" spans="2:10" ht="12.75" customHeight="1" x14ac:dyDescent="0.15">
      <c r="B261" s="70"/>
      <c r="C261" s="14" t="s">
        <v>174</v>
      </c>
      <c r="D261" s="14" t="s">
        <v>224</v>
      </c>
      <c r="E261" s="16" t="s">
        <v>127</v>
      </c>
      <c r="F261" s="173">
        <f>13+2</f>
        <v>15</v>
      </c>
      <c r="G261" s="145">
        <f t="shared" ref="G261" si="104">ROUND(F261,2)</f>
        <v>15</v>
      </c>
      <c r="H261" s="23"/>
      <c r="I261" s="53">
        <f t="shared" si="99"/>
        <v>0</v>
      </c>
      <c r="J261" s="105"/>
    </row>
    <row r="262" spans="2:10" ht="12.75" customHeight="1" x14ac:dyDescent="0.15">
      <c r="B262" s="36"/>
      <c r="C262" s="12"/>
      <c r="D262" s="12"/>
      <c r="E262" s="2"/>
      <c r="F262" s="171"/>
      <c r="G262" s="143"/>
      <c r="H262" s="22"/>
      <c r="I262" s="38"/>
      <c r="J262" s="108"/>
    </row>
    <row r="263" spans="2:10" ht="12.75" customHeight="1" x14ac:dyDescent="0.15">
      <c r="B263" s="70"/>
      <c r="C263" s="14" t="s">
        <v>175</v>
      </c>
      <c r="D263" s="14" t="s">
        <v>180</v>
      </c>
      <c r="E263" s="16" t="s">
        <v>127</v>
      </c>
      <c r="F263" s="172">
        <f>7+6+5+11</f>
        <v>29</v>
      </c>
      <c r="G263" s="145">
        <f t="shared" ref="G263" si="105">ROUND(F263,2)</f>
        <v>29</v>
      </c>
      <c r="H263" s="23"/>
      <c r="I263" s="53">
        <f t="shared" si="99"/>
        <v>0</v>
      </c>
      <c r="J263" s="105"/>
    </row>
    <row r="264" spans="2:10" ht="12.75" customHeight="1" x14ac:dyDescent="0.15">
      <c r="B264" s="36"/>
      <c r="C264" s="12"/>
      <c r="D264" s="12"/>
      <c r="E264" s="2"/>
      <c r="F264" s="171"/>
      <c r="G264" s="143"/>
      <c r="H264" s="22"/>
      <c r="I264" s="38"/>
      <c r="J264" s="108"/>
    </row>
    <row r="265" spans="2:10" ht="12.75" customHeight="1" x14ac:dyDescent="0.15">
      <c r="B265" s="70"/>
      <c r="C265" s="14" t="s">
        <v>175</v>
      </c>
      <c r="D265" s="14" t="s">
        <v>224</v>
      </c>
      <c r="E265" s="16" t="s">
        <v>127</v>
      </c>
      <c r="F265" s="172">
        <f>27+2+2+2</f>
        <v>33</v>
      </c>
      <c r="G265" s="145">
        <f t="shared" ref="G265" si="106">ROUND(F265,2)</f>
        <v>33</v>
      </c>
      <c r="H265" s="23"/>
      <c r="I265" s="53">
        <f t="shared" si="99"/>
        <v>0</v>
      </c>
      <c r="J265" s="105"/>
    </row>
    <row r="266" spans="2:10" ht="12.75" customHeight="1" x14ac:dyDescent="0.15">
      <c r="B266" s="36"/>
      <c r="C266" s="12"/>
      <c r="D266" s="12"/>
      <c r="E266" s="2"/>
      <c r="F266" s="171"/>
      <c r="G266" s="143"/>
      <c r="H266" s="22"/>
      <c r="I266" s="38"/>
      <c r="J266" s="108"/>
    </row>
    <row r="267" spans="2:10" ht="12.75" customHeight="1" x14ac:dyDescent="0.15">
      <c r="B267" s="70"/>
      <c r="C267" s="14" t="s">
        <v>176</v>
      </c>
      <c r="D267" s="14" t="s">
        <v>180</v>
      </c>
      <c r="E267" s="16" t="s">
        <v>127</v>
      </c>
      <c r="F267" s="172">
        <f>7+6+5</f>
        <v>18</v>
      </c>
      <c r="G267" s="145">
        <f t="shared" ref="G267" si="107">ROUND(F267,2)</f>
        <v>18</v>
      </c>
      <c r="H267" s="23"/>
      <c r="I267" s="53">
        <f t="shared" si="99"/>
        <v>0</v>
      </c>
      <c r="J267" s="105"/>
    </row>
    <row r="268" spans="2:10" ht="12.75" customHeight="1" x14ac:dyDescent="0.15">
      <c r="B268" s="36"/>
      <c r="C268" s="12"/>
      <c r="D268" s="12"/>
      <c r="E268" s="2"/>
      <c r="F268" s="171"/>
      <c r="G268" s="143"/>
      <c r="H268" s="22"/>
      <c r="I268" s="38"/>
      <c r="J268" s="108"/>
    </row>
    <row r="269" spans="2:10" ht="12.75" customHeight="1" x14ac:dyDescent="0.15">
      <c r="B269" s="70"/>
      <c r="C269" s="14" t="s">
        <v>176</v>
      </c>
      <c r="D269" s="14" t="s">
        <v>224</v>
      </c>
      <c r="E269" s="16" t="s">
        <v>127</v>
      </c>
      <c r="F269" s="172">
        <f>27+2</f>
        <v>29</v>
      </c>
      <c r="G269" s="145">
        <f t="shared" ref="G269" si="108">ROUND(F269,2)</f>
        <v>29</v>
      </c>
      <c r="H269" s="23"/>
      <c r="I269" s="53">
        <f t="shared" si="99"/>
        <v>0</v>
      </c>
      <c r="J269" s="105"/>
    </row>
    <row r="270" spans="2:10" ht="12.75" customHeight="1" x14ac:dyDescent="0.15">
      <c r="B270" s="36"/>
      <c r="C270" s="12"/>
      <c r="D270" s="12"/>
      <c r="E270" s="2"/>
      <c r="F270" s="171"/>
      <c r="G270" s="143"/>
      <c r="H270" s="22"/>
      <c r="I270" s="38"/>
      <c r="J270" s="108"/>
    </row>
    <row r="271" spans="2:10" ht="12.75" customHeight="1" x14ac:dyDescent="0.15">
      <c r="B271" s="70"/>
      <c r="C271" s="14" t="s">
        <v>177</v>
      </c>
      <c r="D271" s="14" t="s">
        <v>180</v>
      </c>
      <c r="E271" s="16" t="s">
        <v>127</v>
      </c>
      <c r="F271" s="172">
        <f>11</f>
        <v>11</v>
      </c>
      <c r="G271" s="145">
        <f t="shared" ref="G271" si="109">ROUND(F271,2)</f>
        <v>11</v>
      </c>
      <c r="H271" s="23"/>
      <c r="I271" s="53">
        <f t="shared" si="99"/>
        <v>0</v>
      </c>
      <c r="J271" s="105"/>
    </row>
    <row r="272" spans="2:10" ht="12.75" customHeight="1" x14ac:dyDescent="0.15">
      <c r="B272" s="36"/>
      <c r="C272" s="12"/>
      <c r="D272" s="12"/>
      <c r="E272" s="2"/>
      <c r="F272" s="171"/>
      <c r="G272" s="143"/>
      <c r="H272" s="22"/>
      <c r="I272" s="38"/>
      <c r="J272" s="108"/>
    </row>
    <row r="273" spans="2:10" ht="12.75" customHeight="1" x14ac:dyDescent="0.15">
      <c r="B273" s="70"/>
      <c r="C273" s="14" t="s">
        <v>177</v>
      </c>
      <c r="D273" s="14" t="s">
        <v>224</v>
      </c>
      <c r="E273" s="16" t="s">
        <v>127</v>
      </c>
      <c r="F273" s="172">
        <f>2+2</f>
        <v>4</v>
      </c>
      <c r="G273" s="145">
        <f t="shared" ref="G273" si="110">ROUND(F273,2)</f>
        <v>4</v>
      </c>
      <c r="H273" s="23"/>
      <c r="I273" s="53">
        <f t="shared" si="99"/>
        <v>0</v>
      </c>
      <c r="J273" s="105"/>
    </row>
    <row r="274" spans="2:10" ht="12.75" customHeight="1" x14ac:dyDescent="0.15">
      <c r="B274" s="36"/>
      <c r="C274" s="12"/>
      <c r="D274" s="12"/>
      <c r="E274" s="2"/>
      <c r="F274" s="171"/>
      <c r="G274" s="143"/>
      <c r="H274" s="22"/>
      <c r="I274" s="38"/>
      <c r="J274" s="108"/>
    </row>
    <row r="275" spans="2:10" ht="12.75" customHeight="1" x14ac:dyDescent="0.15">
      <c r="B275" s="70"/>
      <c r="C275" s="14" t="s">
        <v>178</v>
      </c>
      <c r="D275" s="14" t="s">
        <v>180</v>
      </c>
      <c r="E275" s="16" t="s">
        <v>127</v>
      </c>
      <c r="F275" s="172">
        <f>11</f>
        <v>11</v>
      </c>
      <c r="G275" s="145">
        <f t="shared" ref="G275" si="111">ROUND(F275,2)</f>
        <v>11</v>
      </c>
      <c r="H275" s="23"/>
      <c r="I275" s="53">
        <f t="shared" si="99"/>
        <v>0</v>
      </c>
      <c r="J275" s="105"/>
    </row>
    <row r="276" spans="2:10" ht="12.75" customHeight="1" x14ac:dyDescent="0.15">
      <c r="B276" s="36"/>
      <c r="C276" s="12"/>
      <c r="D276" s="12"/>
      <c r="E276" s="2"/>
      <c r="F276" s="171"/>
      <c r="G276" s="143"/>
      <c r="H276" s="22"/>
      <c r="I276" s="38"/>
      <c r="J276" s="108"/>
    </row>
    <row r="277" spans="2:10" ht="12.75" customHeight="1" x14ac:dyDescent="0.15">
      <c r="B277" s="70"/>
      <c r="C277" s="14" t="s">
        <v>178</v>
      </c>
      <c r="D277" s="14" t="s">
        <v>224</v>
      </c>
      <c r="E277" s="16" t="s">
        <v>127</v>
      </c>
      <c r="F277" s="172">
        <f>2+2</f>
        <v>4</v>
      </c>
      <c r="G277" s="145">
        <f t="shared" ref="G277" si="112">ROUND(F277,2)</f>
        <v>4</v>
      </c>
      <c r="H277" s="23"/>
      <c r="I277" s="53">
        <f t="shared" si="99"/>
        <v>0</v>
      </c>
      <c r="J277" s="105"/>
    </row>
    <row r="278" spans="2:10" ht="12.75" customHeight="1" x14ac:dyDescent="0.15">
      <c r="B278" s="36"/>
      <c r="C278" s="12"/>
      <c r="D278" s="12"/>
      <c r="E278" s="2"/>
      <c r="F278" s="171"/>
      <c r="G278" s="143"/>
      <c r="H278" s="22"/>
      <c r="I278" s="38"/>
      <c r="J278" s="108"/>
    </row>
    <row r="279" spans="2:10" ht="12.75" customHeight="1" x14ac:dyDescent="0.15">
      <c r="B279" s="70"/>
      <c r="C279" s="14" t="s">
        <v>179</v>
      </c>
      <c r="D279" s="14" t="s">
        <v>180</v>
      </c>
      <c r="E279" s="16" t="s">
        <v>127</v>
      </c>
      <c r="F279" s="172">
        <f>15</f>
        <v>15</v>
      </c>
      <c r="G279" s="145">
        <f t="shared" ref="G279" si="113">ROUND(F279,2)</f>
        <v>15</v>
      </c>
      <c r="H279" s="23"/>
      <c r="I279" s="53">
        <f t="shared" si="99"/>
        <v>0</v>
      </c>
      <c r="J279" s="105"/>
    </row>
    <row r="280" spans="2:10" ht="12.75" customHeight="1" x14ac:dyDescent="0.15">
      <c r="B280" s="36"/>
      <c r="C280" s="12"/>
      <c r="D280" s="12"/>
      <c r="E280" s="2"/>
      <c r="F280" s="169"/>
      <c r="G280" s="143"/>
      <c r="H280" s="22"/>
      <c r="I280" s="38"/>
      <c r="J280" s="108"/>
    </row>
    <row r="281" spans="2:10" ht="12.75" customHeight="1" x14ac:dyDescent="0.15">
      <c r="B281" s="70"/>
      <c r="C281" s="14" t="s">
        <v>181</v>
      </c>
      <c r="D281" s="14" t="s">
        <v>182</v>
      </c>
      <c r="E281" s="16" t="s">
        <v>127</v>
      </c>
      <c r="F281" s="170">
        <f>40</f>
        <v>40</v>
      </c>
      <c r="G281" s="145">
        <f t="shared" ref="G281" si="114">ROUND(F281,2)</f>
        <v>40</v>
      </c>
      <c r="H281" s="23"/>
      <c r="I281" s="53">
        <f t="shared" si="99"/>
        <v>0</v>
      </c>
      <c r="J281" s="105"/>
    </row>
    <row r="282" spans="2:10" ht="12.75" customHeight="1" x14ac:dyDescent="0.15">
      <c r="B282" s="36"/>
      <c r="C282" s="12"/>
      <c r="D282" s="12"/>
      <c r="E282" s="2"/>
      <c r="F282" s="169"/>
      <c r="G282" s="143"/>
      <c r="H282" s="22"/>
      <c r="I282" s="38"/>
      <c r="J282" s="108"/>
    </row>
    <row r="283" spans="2:10" ht="12.75" customHeight="1" x14ac:dyDescent="0.15">
      <c r="B283" s="70"/>
      <c r="C283" s="14" t="s">
        <v>181</v>
      </c>
      <c r="D283" s="14" t="s">
        <v>183</v>
      </c>
      <c r="E283" s="16" t="s">
        <v>127</v>
      </c>
      <c r="F283" s="170">
        <v>47</v>
      </c>
      <c r="G283" s="145">
        <f t="shared" ref="G283" si="115">ROUND(F283,2)</f>
        <v>47</v>
      </c>
      <c r="H283" s="23"/>
      <c r="I283" s="53">
        <f t="shared" si="99"/>
        <v>0</v>
      </c>
      <c r="J283" s="105"/>
    </row>
    <row r="284" spans="2:10" ht="12.75" customHeight="1" x14ac:dyDescent="0.15">
      <c r="B284" s="36"/>
      <c r="C284" s="12"/>
      <c r="D284" s="12"/>
      <c r="E284" s="2"/>
      <c r="F284" s="169"/>
      <c r="G284" s="143"/>
      <c r="H284" s="22"/>
      <c r="I284" s="38"/>
      <c r="J284" s="108"/>
    </row>
    <row r="285" spans="2:10" ht="12.75" customHeight="1" x14ac:dyDescent="0.15">
      <c r="B285" s="70"/>
      <c r="C285" s="14" t="s">
        <v>184</v>
      </c>
      <c r="D285" s="14" t="s">
        <v>185</v>
      </c>
      <c r="E285" s="16" t="s">
        <v>127</v>
      </c>
      <c r="F285" s="170">
        <v>4</v>
      </c>
      <c r="G285" s="145">
        <f t="shared" ref="G285" si="116">ROUND(F285,2)</f>
        <v>4</v>
      </c>
      <c r="H285" s="23"/>
      <c r="I285" s="53">
        <f t="shared" si="99"/>
        <v>0</v>
      </c>
      <c r="J285" s="105"/>
    </row>
    <row r="286" spans="2:10" ht="12.75" customHeight="1" x14ac:dyDescent="0.15">
      <c r="B286" s="36"/>
      <c r="C286" s="12"/>
      <c r="D286" s="12"/>
      <c r="E286" s="2"/>
      <c r="F286" s="169"/>
      <c r="G286" s="143"/>
      <c r="H286" s="22"/>
      <c r="I286" s="38"/>
      <c r="J286" s="108"/>
    </row>
    <row r="287" spans="2:10" ht="12.75" customHeight="1" x14ac:dyDescent="0.15">
      <c r="B287" s="70"/>
      <c r="C287" s="14" t="s">
        <v>184</v>
      </c>
      <c r="D287" s="14" t="s">
        <v>186</v>
      </c>
      <c r="E287" s="16" t="s">
        <v>127</v>
      </c>
      <c r="F287" s="170">
        <v>6</v>
      </c>
      <c r="G287" s="145">
        <f t="shared" ref="G287" si="117">ROUND(F287,2)</f>
        <v>6</v>
      </c>
      <c r="H287" s="23"/>
      <c r="I287" s="53">
        <f t="shared" si="99"/>
        <v>0</v>
      </c>
      <c r="J287" s="105"/>
    </row>
    <row r="288" spans="2:10" ht="12.75" customHeight="1" x14ac:dyDescent="0.15">
      <c r="B288" s="36"/>
      <c r="C288" s="13"/>
      <c r="D288" s="13"/>
      <c r="E288" s="15"/>
      <c r="F288" s="159"/>
      <c r="G288" s="143"/>
      <c r="H288" s="22"/>
      <c r="I288" s="38"/>
      <c r="J288" s="108"/>
    </row>
    <row r="289" spans="2:10" ht="12.75" customHeight="1" x14ac:dyDescent="0.15">
      <c r="B289" s="70"/>
      <c r="C289" s="14"/>
      <c r="D289" s="14"/>
      <c r="E289" s="16"/>
      <c r="F289" s="144"/>
      <c r="G289" s="145"/>
      <c r="H289" s="23"/>
      <c r="I289" s="53"/>
      <c r="J289" s="105"/>
    </row>
    <row r="290" spans="2:10" ht="12.75" customHeight="1" x14ac:dyDescent="0.15">
      <c r="B290" s="36"/>
      <c r="C290" s="12"/>
      <c r="D290" s="12"/>
      <c r="E290" s="2"/>
      <c r="F290" s="146"/>
      <c r="G290" s="143"/>
      <c r="H290" s="22"/>
      <c r="I290" s="38"/>
      <c r="J290" s="58"/>
    </row>
    <row r="291" spans="2:10" ht="12.75" customHeight="1" x14ac:dyDescent="0.15">
      <c r="B291" s="70"/>
      <c r="C291" s="16" t="s">
        <v>14</v>
      </c>
      <c r="D291" s="14"/>
      <c r="E291" s="16"/>
      <c r="F291" s="147"/>
      <c r="G291" s="145"/>
      <c r="H291" s="23"/>
      <c r="I291" s="138">
        <f>SUM(I249:I290)</f>
        <v>0</v>
      </c>
      <c r="J291" s="59"/>
    </row>
    <row r="292" spans="2:10" ht="12.75" customHeight="1" x14ac:dyDescent="0.15"/>
    <row r="293" spans="2:10" ht="12.75" customHeight="1" x14ac:dyDescent="0.15"/>
    <row r="294" spans="2:10" ht="12.75" customHeight="1" x14ac:dyDescent="0.15"/>
    <row r="295" spans="2:10" ht="12.75" customHeight="1" x14ac:dyDescent="0.15"/>
    <row r="296" spans="2:10" ht="12.75" customHeight="1" x14ac:dyDescent="0.15"/>
    <row r="297" spans="2:10" ht="12.75" customHeight="1" x14ac:dyDescent="0.15"/>
    <row r="298" spans="2:10" ht="12.75" customHeight="1" x14ac:dyDescent="0.15"/>
    <row r="299" spans="2:10" ht="12.75" customHeight="1" x14ac:dyDescent="0.15"/>
    <row r="300" spans="2:10" ht="12.75" customHeight="1" x14ac:dyDescent="0.15"/>
    <row r="301" spans="2:10" ht="12.75" customHeight="1" x14ac:dyDescent="0.15"/>
    <row r="302" spans="2:10" ht="12.75" customHeight="1" x14ac:dyDescent="0.15"/>
    <row r="303" spans="2:10" ht="12.75" customHeight="1" x14ac:dyDescent="0.15"/>
    <row r="304" spans="2:10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spans="1:12" ht="12.75" customHeight="1" x14ac:dyDescent="0.15"/>
    <row r="434" spans="1:12" ht="12.75" customHeight="1" x14ac:dyDescent="0.15"/>
    <row r="435" spans="1:12" ht="12.75" customHeight="1" x14ac:dyDescent="0.15"/>
    <row r="436" spans="1:12" s="18" customFormat="1" ht="12.75" customHeight="1" x14ac:dyDescent="0.15">
      <c r="A436" s="1"/>
      <c r="B436" s="34"/>
      <c r="C436" s="1"/>
      <c r="D436" s="1"/>
      <c r="E436" s="66"/>
      <c r="F436" s="133"/>
      <c r="G436" s="133"/>
      <c r="H436" s="24"/>
      <c r="I436" s="1"/>
      <c r="J436" s="1"/>
      <c r="K436" s="1"/>
      <c r="L436" s="1"/>
    </row>
    <row r="437" spans="1:12" s="18" customFormat="1" ht="12.75" customHeight="1" x14ac:dyDescent="0.15">
      <c r="A437" s="1"/>
      <c r="B437" s="34"/>
      <c r="C437" s="1"/>
      <c r="D437" s="1"/>
      <c r="E437" s="66"/>
      <c r="F437" s="133"/>
      <c r="G437" s="133"/>
      <c r="H437" s="24"/>
      <c r="I437" s="1"/>
      <c r="J437" s="1"/>
      <c r="K437" s="1"/>
      <c r="L437" s="1"/>
    </row>
    <row r="438" spans="1:12" s="18" customFormat="1" ht="12.75" customHeight="1" x14ac:dyDescent="0.15">
      <c r="A438" s="1"/>
      <c r="B438" s="34"/>
      <c r="C438" s="1"/>
      <c r="D438" s="1"/>
      <c r="E438" s="66"/>
      <c r="F438" s="133"/>
      <c r="G438" s="133"/>
      <c r="H438" s="24"/>
      <c r="I438" s="1"/>
      <c r="J438" s="1"/>
      <c r="K438" s="1"/>
      <c r="L438" s="1"/>
    </row>
    <row r="439" spans="1:12" s="18" customFormat="1" ht="12.75" customHeight="1" x14ac:dyDescent="0.15">
      <c r="A439" s="1"/>
      <c r="B439" s="34"/>
      <c r="C439" s="1"/>
      <c r="D439" s="1"/>
      <c r="E439" s="66"/>
      <c r="F439" s="133"/>
      <c r="G439" s="133"/>
      <c r="H439" s="24"/>
      <c r="I439" s="1"/>
      <c r="J439" s="1"/>
      <c r="K439" s="1"/>
      <c r="L439" s="1"/>
    </row>
    <row r="440" spans="1:12" s="18" customFormat="1" ht="12.75" customHeight="1" x14ac:dyDescent="0.15">
      <c r="A440" s="1"/>
      <c r="B440" s="34"/>
      <c r="C440" s="1"/>
      <c r="D440" s="1"/>
      <c r="E440" s="66"/>
      <c r="F440" s="133"/>
      <c r="G440" s="133"/>
      <c r="H440" s="24"/>
      <c r="I440" s="1"/>
      <c r="J440" s="1"/>
      <c r="K440" s="1"/>
      <c r="L440" s="1"/>
    </row>
    <row r="441" spans="1:12" s="18" customFormat="1" ht="12.75" customHeight="1" x14ac:dyDescent="0.15">
      <c r="A441" s="1"/>
      <c r="B441" s="34"/>
      <c r="C441" s="1"/>
      <c r="D441" s="1"/>
      <c r="E441" s="66"/>
      <c r="F441" s="133"/>
      <c r="G441" s="133"/>
      <c r="H441" s="24"/>
      <c r="I441" s="1"/>
      <c r="J441" s="1"/>
      <c r="K441" s="1"/>
      <c r="L441" s="1"/>
    </row>
    <row r="442" spans="1:12" s="18" customFormat="1" ht="12.75" customHeight="1" x14ac:dyDescent="0.15">
      <c r="A442" s="1"/>
      <c r="B442" s="34"/>
      <c r="C442" s="1"/>
      <c r="D442" s="1"/>
      <c r="E442" s="66"/>
      <c r="F442" s="133"/>
      <c r="G442" s="133"/>
      <c r="H442" s="24"/>
      <c r="I442" s="1"/>
      <c r="J442" s="1"/>
      <c r="K442" s="1"/>
      <c r="L442" s="1"/>
    </row>
    <row r="443" spans="1:12" s="18" customFormat="1" ht="12.75" customHeight="1" x14ac:dyDescent="0.15">
      <c r="A443" s="1"/>
      <c r="B443" s="34"/>
      <c r="C443" s="1"/>
      <c r="D443" s="1"/>
      <c r="E443" s="66"/>
      <c r="F443" s="133"/>
      <c r="G443" s="133"/>
      <c r="H443" s="24"/>
      <c r="I443" s="1"/>
      <c r="J443" s="1"/>
      <c r="K443" s="1"/>
      <c r="L443" s="1"/>
    </row>
    <row r="444" spans="1:12" s="18" customFormat="1" ht="12.75" customHeight="1" x14ac:dyDescent="0.15">
      <c r="A444" s="1"/>
      <c r="B444" s="34"/>
      <c r="C444" s="1"/>
      <c r="D444" s="1"/>
      <c r="E444" s="66"/>
      <c r="F444" s="133"/>
      <c r="G444" s="133"/>
      <c r="H444" s="24"/>
      <c r="I444" s="1"/>
      <c r="J444" s="1"/>
      <c r="K444" s="1"/>
      <c r="L444" s="1"/>
    </row>
    <row r="445" spans="1:12" s="18" customFormat="1" ht="12.75" customHeight="1" x14ac:dyDescent="0.15">
      <c r="A445" s="1"/>
      <c r="B445" s="34"/>
      <c r="C445" s="1"/>
      <c r="D445" s="1"/>
      <c r="E445" s="66"/>
      <c r="F445" s="133"/>
      <c r="G445" s="133"/>
      <c r="H445" s="24"/>
      <c r="I445" s="1"/>
      <c r="J445" s="1"/>
      <c r="K445" s="1"/>
      <c r="L445" s="1"/>
    </row>
    <row r="446" spans="1:12" s="18" customFormat="1" ht="12.75" customHeight="1" x14ac:dyDescent="0.15">
      <c r="A446" s="1"/>
      <c r="B446" s="34"/>
      <c r="C446" s="1"/>
      <c r="D446" s="1"/>
      <c r="E446" s="66"/>
      <c r="F446" s="133"/>
      <c r="G446" s="133"/>
      <c r="H446" s="24"/>
      <c r="I446" s="1"/>
      <c r="J446" s="1"/>
      <c r="K446" s="1"/>
      <c r="L446" s="1"/>
    </row>
    <row r="447" spans="1:12" s="18" customFormat="1" ht="12.75" customHeight="1" x14ac:dyDescent="0.15">
      <c r="A447" s="1"/>
      <c r="B447" s="34"/>
      <c r="C447" s="1"/>
      <c r="D447" s="1"/>
      <c r="E447" s="66"/>
      <c r="F447" s="133"/>
      <c r="G447" s="133"/>
      <c r="H447" s="24"/>
      <c r="I447" s="1"/>
      <c r="J447" s="1"/>
      <c r="K447" s="1"/>
      <c r="L447" s="1"/>
    </row>
    <row r="448" spans="1:12" s="18" customFormat="1" ht="12.75" customHeight="1" x14ac:dyDescent="0.15">
      <c r="A448" s="1"/>
      <c r="B448" s="34"/>
      <c r="C448" s="1"/>
      <c r="D448" s="1"/>
      <c r="E448" s="66"/>
      <c r="F448" s="133"/>
      <c r="G448" s="133"/>
      <c r="H448" s="24"/>
      <c r="I448" s="1"/>
      <c r="J448" s="1"/>
      <c r="K448" s="1"/>
      <c r="L448" s="1"/>
    </row>
    <row r="449" spans="1:12" s="18" customFormat="1" ht="12.75" customHeight="1" x14ac:dyDescent="0.15">
      <c r="A449" s="1"/>
      <c r="B449" s="34"/>
      <c r="C449" s="1"/>
      <c r="D449" s="1"/>
      <c r="E449" s="66"/>
      <c r="F449" s="133"/>
      <c r="G449" s="133"/>
      <c r="H449" s="24"/>
      <c r="I449" s="1"/>
      <c r="J449" s="1"/>
      <c r="K449" s="1"/>
      <c r="L449" s="1"/>
    </row>
    <row r="450" spans="1:12" s="18" customFormat="1" ht="12.75" customHeight="1" x14ac:dyDescent="0.15">
      <c r="A450" s="1"/>
      <c r="B450" s="34"/>
      <c r="C450" s="1"/>
      <c r="D450" s="1"/>
      <c r="E450" s="66"/>
      <c r="F450" s="133"/>
      <c r="G450" s="133"/>
      <c r="H450" s="24"/>
      <c r="I450" s="1"/>
      <c r="J450" s="1"/>
      <c r="K450" s="1"/>
      <c r="L450" s="1"/>
    </row>
    <row r="451" spans="1:12" s="18" customFormat="1" ht="12.75" customHeight="1" x14ac:dyDescent="0.15">
      <c r="A451" s="1"/>
      <c r="B451" s="34"/>
      <c r="C451" s="1"/>
      <c r="D451" s="1"/>
      <c r="E451" s="66"/>
      <c r="F451" s="133"/>
      <c r="G451" s="133"/>
      <c r="H451" s="24"/>
      <c r="I451" s="1"/>
      <c r="J451" s="1"/>
      <c r="K451" s="1"/>
      <c r="L451" s="1"/>
    </row>
    <row r="452" spans="1:12" s="18" customFormat="1" ht="12.75" customHeight="1" x14ac:dyDescent="0.15">
      <c r="A452" s="1"/>
      <c r="B452" s="34"/>
      <c r="C452" s="1"/>
      <c r="D452" s="1"/>
      <c r="E452" s="66"/>
      <c r="F452" s="133"/>
      <c r="G452" s="133"/>
      <c r="H452" s="24"/>
      <c r="I452" s="1"/>
      <c r="J452" s="1"/>
      <c r="K452" s="1"/>
      <c r="L452" s="1"/>
    </row>
    <row r="453" spans="1:12" s="18" customFormat="1" ht="12.75" customHeight="1" x14ac:dyDescent="0.15">
      <c r="A453" s="1"/>
      <c r="B453" s="34"/>
      <c r="C453" s="1"/>
      <c r="D453" s="1"/>
      <c r="E453" s="66"/>
      <c r="F453" s="133"/>
      <c r="G453" s="133"/>
      <c r="H453" s="24"/>
      <c r="I453" s="1"/>
      <c r="J453" s="1"/>
      <c r="K453" s="1"/>
      <c r="L453" s="1"/>
    </row>
    <row r="454" spans="1:12" s="18" customFormat="1" ht="12.75" customHeight="1" x14ac:dyDescent="0.15">
      <c r="A454" s="1"/>
      <c r="B454" s="34"/>
      <c r="C454" s="1"/>
      <c r="D454" s="1"/>
      <c r="E454" s="66"/>
      <c r="F454" s="133"/>
      <c r="G454" s="133"/>
      <c r="H454" s="24"/>
      <c r="I454" s="1"/>
      <c r="J454" s="1"/>
      <c r="K454" s="1"/>
      <c r="L454" s="1"/>
    </row>
    <row r="455" spans="1:12" s="18" customFormat="1" ht="12.75" customHeight="1" x14ac:dyDescent="0.15">
      <c r="A455" s="1"/>
      <c r="B455" s="34"/>
      <c r="C455" s="1"/>
      <c r="D455" s="1"/>
      <c r="E455" s="66"/>
      <c r="F455" s="133"/>
      <c r="G455" s="133"/>
      <c r="H455" s="24"/>
      <c r="I455" s="1"/>
      <c r="J455" s="1"/>
      <c r="K455" s="1"/>
      <c r="L455" s="1"/>
    </row>
    <row r="456" spans="1:12" s="18" customFormat="1" ht="12.75" customHeight="1" x14ac:dyDescent="0.15">
      <c r="A456" s="1"/>
      <c r="B456" s="34"/>
      <c r="C456" s="1"/>
      <c r="D456" s="1"/>
      <c r="E456" s="66"/>
      <c r="F456" s="133"/>
      <c r="G456" s="133"/>
      <c r="H456" s="24"/>
      <c r="I456" s="1"/>
      <c r="J456" s="1"/>
      <c r="K456" s="1"/>
      <c r="L456" s="1"/>
    </row>
    <row r="457" spans="1:12" s="18" customFormat="1" ht="12.75" customHeight="1" x14ac:dyDescent="0.15">
      <c r="A457" s="1"/>
      <c r="B457" s="34"/>
      <c r="C457" s="1"/>
      <c r="D457" s="1"/>
      <c r="E457" s="66"/>
      <c r="F457" s="133"/>
      <c r="G457" s="133"/>
      <c r="H457" s="24"/>
      <c r="I457" s="1"/>
      <c r="J457" s="1"/>
      <c r="K457" s="1"/>
      <c r="L457" s="1"/>
    </row>
    <row r="458" spans="1:12" s="18" customFormat="1" ht="12.75" customHeight="1" x14ac:dyDescent="0.15">
      <c r="A458" s="1"/>
      <c r="B458" s="34"/>
      <c r="C458" s="1"/>
      <c r="D458" s="1"/>
      <c r="E458" s="66"/>
      <c r="F458" s="133"/>
      <c r="G458" s="133"/>
      <c r="H458" s="24"/>
      <c r="I458" s="1"/>
      <c r="J458" s="1"/>
      <c r="K458" s="1"/>
      <c r="L458" s="1"/>
    </row>
    <row r="459" spans="1:12" s="18" customFormat="1" ht="12.75" customHeight="1" x14ac:dyDescent="0.15">
      <c r="A459" s="1"/>
      <c r="B459" s="34"/>
      <c r="C459" s="1"/>
      <c r="D459" s="1"/>
      <c r="E459" s="66"/>
      <c r="F459" s="133"/>
      <c r="G459" s="133"/>
      <c r="H459" s="24"/>
      <c r="I459" s="1"/>
      <c r="J459" s="1"/>
      <c r="K459" s="1"/>
      <c r="L459" s="1"/>
    </row>
    <row r="460" spans="1:12" s="18" customFormat="1" ht="12.75" customHeight="1" x14ac:dyDescent="0.15">
      <c r="A460" s="1"/>
      <c r="B460" s="34"/>
      <c r="C460" s="1"/>
      <c r="D460" s="1"/>
      <c r="E460" s="66"/>
      <c r="F460" s="133"/>
      <c r="G460" s="133"/>
      <c r="H460" s="24"/>
      <c r="I460" s="1"/>
      <c r="J460" s="1"/>
      <c r="K460" s="1"/>
      <c r="L460" s="1"/>
    </row>
    <row r="461" spans="1:12" s="18" customFormat="1" ht="12.75" customHeight="1" x14ac:dyDescent="0.15">
      <c r="A461" s="1"/>
      <c r="B461" s="34"/>
      <c r="C461" s="1"/>
      <c r="D461" s="1"/>
      <c r="E461" s="66"/>
      <c r="F461" s="133"/>
      <c r="G461" s="133"/>
      <c r="H461" s="24"/>
      <c r="I461" s="1"/>
      <c r="J461" s="1"/>
      <c r="K461" s="1"/>
      <c r="L461" s="1"/>
    </row>
    <row r="462" spans="1:12" s="18" customFormat="1" ht="12.75" customHeight="1" x14ac:dyDescent="0.15">
      <c r="A462" s="1"/>
      <c r="B462" s="34"/>
      <c r="C462" s="1"/>
      <c r="D462" s="1"/>
      <c r="E462" s="66"/>
      <c r="F462" s="133"/>
      <c r="G462" s="133"/>
      <c r="H462" s="24"/>
      <c r="I462" s="1"/>
      <c r="J462" s="1"/>
      <c r="K462" s="1"/>
      <c r="L462" s="1"/>
    </row>
    <row r="463" spans="1:12" s="18" customFormat="1" ht="12.75" customHeight="1" x14ac:dyDescent="0.15">
      <c r="A463" s="1"/>
      <c r="B463" s="34"/>
      <c r="C463" s="1"/>
      <c r="D463" s="1"/>
      <c r="E463" s="66"/>
      <c r="F463" s="133"/>
      <c r="G463" s="133"/>
      <c r="H463" s="24"/>
      <c r="I463" s="1"/>
      <c r="J463" s="1"/>
      <c r="K463" s="1"/>
      <c r="L463" s="1"/>
    </row>
    <row r="464" spans="1:12" s="18" customFormat="1" ht="12.75" customHeight="1" x14ac:dyDescent="0.15">
      <c r="A464" s="1"/>
      <c r="B464" s="34"/>
      <c r="C464" s="1"/>
      <c r="D464" s="1"/>
      <c r="E464" s="66"/>
      <c r="F464" s="133"/>
      <c r="G464" s="133"/>
      <c r="H464" s="24"/>
      <c r="I464" s="1"/>
      <c r="J464" s="1"/>
      <c r="K464" s="1"/>
      <c r="L464" s="1"/>
    </row>
    <row r="465" spans="1:12" s="18" customFormat="1" ht="12.75" customHeight="1" x14ac:dyDescent="0.15">
      <c r="A465" s="1"/>
      <c r="B465" s="34"/>
      <c r="C465" s="1"/>
      <c r="D465" s="1"/>
      <c r="E465" s="66"/>
      <c r="F465" s="133"/>
      <c r="G465" s="133"/>
      <c r="H465" s="24"/>
      <c r="I465" s="1"/>
      <c r="J465" s="1"/>
      <c r="K465" s="1"/>
      <c r="L465" s="1"/>
    </row>
    <row r="466" spans="1:12" s="18" customFormat="1" ht="12.75" customHeight="1" x14ac:dyDescent="0.15">
      <c r="A466" s="1"/>
      <c r="B466" s="34"/>
      <c r="C466" s="1"/>
      <c r="D466" s="1"/>
      <c r="E466" s="66"/>
      <c r="F466" s="133"/>
      <c r="G466" s="133"/>
      <c r="H466" s="24"/>
      <c r="I466" s="1"/>
      <c r="J466" s="1"/>
      <c r="K466" s="1"/>
      <c r="L466" s="1"/>
    </row>
    <row r="467" spans="1:12" s="18" customFormat="1" ht="12.75" customHeight="1" x14ac:dyDescent="0.15">
      <c r="A467" s="1"/>
      <c r="B467" s="34"/>
      <c r="C467" s="1"/>
      <c r="D467" s="1"/>
      <c r="E467" s="66"/>
      <c r="F467" s="133"/>
      <c r="G467" s="133"/>
      <c r="H467" s="24"/>
      <c r="I467" s="1"/>
      <c r="J467" s="1"/>
      <c r="K467" s="1"/>
      <c r="L467" s="1"/>
    </row>
    <row r="468" spans="1:12" s="18" customFormat="1" ht="12.75" customHeight="1" x14ac:dyDescent="0.15">
      <c r="A468" s="1"/>
      <c r="B468" s="34"/>
      <c r="C468" s="1"/>
      <c r="D468" s="1"/>
      <c r="E468" s="66"/>
      <c r="F468" s="133"/>
      <c r="G468" s="133"/>
      <c r="H468" s="24"/>
      <c r="I468" s="1"/>
      <c r="J468" s="1"/>
      <c r="K468" s="1"/>
      <c r="L468" s="1"/>
    </row>
    <row r="469" spans="1:12" s="18" customFormat="1" ht="12.75" customHeight="1" x14ac:dyDescent="0.15">
      <c r="A469" s="1"/>
      <c r="B469" s="34"/>
      <c r="C469" s="1"/>
      <c r="D469" s="1"/>
      <c r="E469" s="66"/>
      <c r="F469" s="133"/>
      <c r="G469" s="133"/>
      <c r="H469" s="24"/>
      <c r="I469" s="1"/>
      <c r="J469" s="1"/>
      <c r="K469" s="1"/>
      <c r="L469" s="1"/>
    </row>
    <row r="470" spans="1:12" s="18" customFormat="1" ht="12.75" customHeight="1" x14ac:dyDescent="0.15">
      <c r="A470" s="1"/>
      <c r="B470" s="34"/>
      <c r="C470" s="1"/>
      <c r="D470" s="1"/>
      <c r="E470" s="66"/>
      <c r="F470" s="133"/>
      <c r="G470" s="133"/>
      <c r="H470" s="24"/>
      <c r="I470" s="1"/>
      <c r="J470" s="1"/>
      <c r="K470" s="1"/>
      <c r="L470" s="1"/>
    </row>
    <row r="471" spans="1:12" s="18" customFormat="1" ht="12.75" customHeight="1" x14ac:dyDescent="0.15">
      <c r="A471" s="1"/>
      <c r="B471" s="34"/>
      <c r="C471" s="1"/>
      <c r="D471" s="1"/>
      <c r="E471" s="66"/>
      <c r="F471" s="133"/>
      <c r="G471" s="133"/>
      <c r="H471" s="24"/>
      <c r="I471" s="1"/>
      <c r="J471" s="1"/>
      <c r="K471" s="1"/>
      <c r="L471" s="1"/>
    </row>
    <row r="472" spans="1:12" s="18" customFormat="1" ht="12.75" customHeight="1" x14ac:dyDescent="0.15">
      <c r="A472" s="1"/>
      <c r="B472" s="34"/>
      <c r="C472" s="1"/>
      <c r="D472" s="1"/>
      <c r="E472" s="66"/>
      <c r="F472" s="133"/>
      <c r="G472" s="133"/>
      <c r="H472" s="24"/>
      <c r="I472" s="1"/>
      <c r="J472" s="1"/>
      <c r="K472" s="1"/>
      <c r="L472" s="1"/>
    </row>
    <row r="473" spans="1:12" s="18" customFormat="1" ht="12.75" customHeight="1" x14ac:dyDescent="0.15">
      <c r="A473" s="1"/>
      <c r="B473" s="34"/>
      <c r="C473" s="1"/>
      <c r="D473" s="1"/>
      <c r="E473" s="66"/>
      <c r="F473" s="133"/>
      <c r="G473" s="133"/>
      <c r="H473" s="24"/>
      <c r="I473" s="1"/>
      <c r="J473" s="1"/>
      <c r="K473" s="1"/>
      <c r="L473" s="1"/>
    </row>
    <row r="474" spans="1:12" s="18" customFormat="1" ht="12.75" customHeight="1" x14ac:dyDescent="0.15">
      <c r="A474" s="1"/>
      <c r="B474" s="34"/>
      <c r="C474" s="1"/>
      <c r="D474" s="1"/>
      <c r="E474" s="66"/>
      <c r="F474" s="133"/>
      <c r="G474" s="133"/>
      <c r="H474" s="24"/>
      <c r="I474" s="1"/>
      <c r="J474" s="1"/>
      <c r="K474" s="1"/>
      <c r="L474" s="1"/>
    </row>
    <row r="475" spans="1:12" s="18" customFormat="1" ht="12.75" customHeight="1" x14ac:dyDescent="0.15">
      <c r="A475" s="1"/>
      <c r="B475" s="34"/>
      <c r="C475" s="1"/>
      <c r="D475" s="1"/>
      <c r="E475" s="66"/>
      <c r="F475" s="133"/>
      <c r="G475" s="133"/>
      <c r="H475" s="24"/>
      <c r="I475" s="1"/>
      <c r="J475" s="1"/>
      <c r="K475" s="1"/>
      <c r="L475" s="1"/>
    </row>
    <row r="476" spans="1:12" s="18" customFormat="1" ht="12.75" customHeight="1" x14ac:dyDescent="0.15">
      <c r="A476" s="1"/>
      <c r="B476" s="34"/>
      <c r="C476" s="1"/>
      <c r="D476" s="1"/>
      <c r="E476" s="66"/>
      <c r="F476" s="133"/>
      <c r="G476" s="133"/>
      <c r="H476" s="24"/>
      <c r="I476" s="1"/>
      <c r="J476" s="1"/>
      <c r="K476" s="1"/>
      <c r="L476" s="1"/>
    </row>
    <row r="477" spans="1:12" s="18" customFormat="1" ht="12.75" customHeight="1" x14ac:dyDescent="0.15">
      <c r="A477" s="1"/>
      <c r="B477" s="34"/>
      <c r="C477" s="1"/>
      <c r="D477" s="1"/>
      <c r="E477" s="66"/>
      <c r="F477" s="133"/>
      <c r="G477" s="133"/>
      <c r="H477" s="24"/>
      <c r="I477" s="1"/>
      <c r="J477" s="1"/>
      <c r="K477" s="1"/>
      <c r="L477" s="1"/>
    </row>
    <row r="478" spans="1:12" s="18" customFormat="1" ht="12.75" customHeight="1" x14ac:dyDescent="0.15">
      <c r="A478" s="1"/>
      <c r="B478" s="34"/>
      <c r="C478" s="1"/>
      <c r="D478" s="1"/>
      <c r="E478" s="66"/>
      <c r="F478" s="133"/>
      <c r="G478" s="133"/>
      <c r="H478" s="24"/>
      <c r="I478" s="1"/>
      <c r="J478" s="1"/>
      <c r="K478" s="1"/>
      <c r="L478" s="1"/>
    </row>
    <row r="479" spans="1:12" s="18" customFormat="1" ht="12.75" customHeight="1" x14ac:dyDescent="0.15">
      <c r="A479" s="1"/>
      <c r="B479" s="34"/>
      <c r="C479" s="1"/>
      <c r="D479" s="1"/>
      <c r="E479" s="66"/>
      <c r="F479" s="133"/>
      <c r="G479" s="133"/>
      <c r="H479" s="24"/>
      <c r="I479" s="1"/>
      <c r="J479" s="1"/>
      <c r="K479" s="1"/>
      <c r="L479" s="1"/>
    </row>
    <row r="480" spans="1:12" s="18" customFormat="1" ht="12.75" customHeight="1" x14ac:dyDescent="0.15">
      <c r="A480" s="1"/>
      <c r="B480" s="34"/>
      <c r="C480" s="1"/>
      <c r="D480" s="1"/>
      <c r="E480" s="66"/>
      <c r="F480" s="133"/>
      <c r="G480" s="133"/>
      <c r="H480" s="24"/>
      <c r="I480" s="1"/>
      <c r="J480" s="1"/>
      <c r="K480" s="1"/>
      <c r="L480" s="1"/>
    </row>
    <row r="481" spans="1:12" s="18" customFormat="1" ht="12.75" customHeight="1" x14ac:dyDescent="0.15">
      <c r="A481" s="1"/>
      <c r="B481" s="34"/>
      <c r="C481" s="1"/>
      <c r="D481" s="1"/>
      <c r="E481" s="66"/>
      <c r="F481" s="133"/>
      <c r="G481" s="133"/>
      <c r="H481" s="24"/>
      <c r="I481" s="1"/>
      <c r="J481" s="1"/>
      <c r="K481" s="1"/>
      <c r="L481" s="1"/>
    </row>
    <row r="482" spans="1:12" s="18" customFormat="1" ht="12.75" customHeight="1" x14ac:dyDescent="0.15">
      <c r="A482" s="1"/>
      <c r="B482" s="34"/>
      <c r="C482" s="1"/>
      <c r="D482" s="1"/>
      <c r="E482" s="66"/>
      <c r="F482" s="133"/>
      <c r="G482" s="133"/>
      <c r="H482" s="24"/>
      <c r="I482" s="1"/>
      <c r="J482" s="1"/>
      <c r="K482" s="1"/>
      <c r="L482" s="1"/>
    </row>
    <row r="483" spans="1:12" s="18" customFormat="1" ht="12.75" customHeight="1" x14ac:dyDescent="0.15">
      <c r="A483" s="1"/>
      <c r="B483" s="34"/>
      <c r="C483" s="1"/>
      <c r="D483" s="1"/>
      <c r="E483" s="66"/>
      <c r="F483" s="133"/>
      <c r="G483" s="133"/>
      <c r="H483" s="24"/>
      <c r="I483" s="1"/>
      <c r="J483" s="1"/>
      <c r="K483" s="1"/>
      <c r="L483" s="1"/>
    </row>
    <row r="484" spans="1:12" s="18" customFormat="1" ht="12.75" customHeight="1" x14ac:dyDescent="0.15">
      <c r="A484" s="1"/>
      <c r="B484" s="34"/>
      <c r="C484" s="1"/>
      <c r="D484" s="1"/>
      <c r="E484" s="66"/>
      <c r="F484" s="133"/>
      <c r="G484" s="133"/>
      <c r="H484" s="24"/>
      <c r="I484" s="1"/>
      <c r="J484" s="1"/>
      <c r="K484" s="1"/>
      <c r="L484" s="1"/>
    </row>
    <row r="485" spans="1:12" s="18" customFormat="1" ht="12.75" customHeight="1" x14ac:dyDescent="0.15">
      <c r="A485" s="1"/>
      <c r="B485" s="34"/>
      <c r="C485" s="1"/>
      <c r="D485" s="1"/>
      <c r="E485" s="66"/>
      <c r="F485" s="133"/>
      <c r="G485" s="133"/>
      <c r="H485" s="24"/>
      <c r="I485" s="1"/>
      <c r="J485" s="1"/>
      <c r="K485" s="1"/>
      <c r="L485" s="1"/>
    </row>
    <row r="486" spans="1:12" s="18" customFormat="1" ht="12.75" customHeight="1" x14ac:dyDescent="0.15">
      <c r="A486" s="1"/>
      <c r="B486" s="34"/>
      <c r="C486" s="1"/>
      <c r="D486" s="1"/>
      <c r="E486" s="66"/>
      <c r="F486" s="133"/>
      <c r="G486" s="133"/>
      <c r="H486" s="24"/>
      <c r="I486" s="1"/>
      <c r="J486" s="1"/>
      <c r="K486" s="1"/>
      <c r="L486" s="1"/>
    </row>
    <row r="487" spans="1:12" s="18" customFormat="1" ht="12.75" customHeight="1" x14ac:dyDescent="0.15">
      <c r="A487" s="1"/>
      <c r="B487" s="34"/>
      <c r="C487" s="1"/>
      <c r="D487" s="1"/>
      <c r="E487" s="66"/>
      <c r="F487" s="133"/>
      <c r="G487" s="133"/>
      <c r="H487" s="24"/>
      <c r="I487" s="1"/>
      <c r="J487" s="1"/>
      <c r="K487" s="1"/>
      <c r="L487" s="1"/>
    </row>
    <row r="488" spans="1:12" s="18" customFormat="1" ht="12.75" customHeight="1" x14ac:dyDescent="0.15">
      <c r="A488" s="1"/>
      <c r="B488" s="34"/>
      <c r="C488" s="1"/>
      <c r="D488" s="1"/>
      <c r="E488" s="66"/>
      <c r="F488" s="133"/>
      <c r="G488" s="133"/>
      <c r="H488" s="24"/>
      <c r="I488" s="1"/>
      <c r="J488" s="1"/>
      <c r="K488" s="1"/>
      <c r="L488" s="1"/>
    </row>
    <row r="489" spans="1:12" s="18" customFormat="1" ht="12.75" customHeight="1" x14ac:dyDescent="0.15">
      <c r="A489" s="1"/>
      <c r="B489" s="34"/>
      <c r="C489" s="1"/>
      <c r="D489" s="1"/>
      <c r="E489" s="66"/>
      <c r="F489" s="133"/>
      <c r="G489" s="133"/>
      <c r="H489" s="24"/>
      <c r="I489" s="1"/>
      <c r="J489" s="1"/>
      <c r="K489" s="1"/>
      <c r="L489" s="1"/>
    </row>
    <row r="490" spans="1:12" s="18" customFormat="1" ht="12.75" customHeight="1" x14ac:dyDescent="0.15">
      <c r="A490" s="1"/>
      <c r="B490" s="34"/>
      <c r="C490" s="1"/>
      <c r="D490" s="1"/>
      <c r="E490" s="66"/>
      <c r="F490" s="133"/>
      <c r="G490" s="133"/>
      <c r="H490" s="24"/>
      <c r="I490" s="1"/>
      <c r="J490" s="1"/>
      <c r="K490" s="1"/>
      <c r="L490" s="1"/>
    </row>
    <row r="491" spans="1:12" s="18" customFormat="1" ht="12.75" customHeight="1" x14ac:dyDescent="0.15">
      <c r="A491" s="1"/>
      <c r="B491" s="34"/>
      <c r="C491" s="1"/>
      <c r="D491" s="1"/>
      <c r="E491" s="66"/>
      <c r="F491" s="133"/>
      <c r="G491" s="133"/>
      <c r="H491" s="24"/>
      <c r="I491" s="1"/>
      <c r="J491" s="1"/>
      <c r="K491" s="1"/>
      <c r="L491" s="1"/>
    </row>
    <row r="492" spans="1:12" s="18" customFormat="1" ht="12.75" customHeight="1" x14ac:dyDescent="0.15">
      <c r="A492" s="1"/>
      <c r="B492" s="34"/>
      <c r="C492" s="1"/>
      <c r="D492" s="1"/>
      <c r="E492" s="66"/>
      <c r="F492" s="133"/>
      <c r="G492" s="133"/>
      <c r="H492" s="24"/>
      <c r="I492" s="1"/>
      <c r="J492" s="1"/>
      <c r="K492" s="1"/>
      <c r="L492" s="1"/>
    </row>
    <row r="493" spans="1:12" s="18" customFormat="1" ht="12.75" customHeight="1" x14ac:dyDescent="0.15">
      <c r="A493" s="1"/>
      <c r="B493" s="34"/>
      <c r="C493" s="1"/>
      <c r="D493" s="1"/>
      <c r="E493" s="66"/>
      <c r="F493" s="133"/>
      <c r="G493" s="133"/>
      <c r="H493" s="24"/>
      <c r="I493" s="1"/>
      <c r="J493" s="1"/>
      <c r="K493" s="1"/>
      <c r="L493" s="1"/>
    </row>
    <row r="494" spans="1:12" s="18" customFormat="1" ht="12.75" customHeight="1" x14ac:dyDescent="0.15">
      <c r="A494" s="1"/>
      <c r="B494" s="34"/>
      <c r="C494" s="1"/>
      <c r="D494" s="1"/>
      <c r="E494" s="66"/>
      <c r="F494" s="133"/>
      <c r="G494" s="133"/>
      <c r="H494" s="24"/>
      <c r="I494" s="1"/>
      <c r="J494" s="1"/>
      <c r="K494" s="1"/>
      <c r="L494" s="1"/>
    </row>
    <row r="495" spans="1:12" s="18" customFormat="1" ht="12.75" customHeight="1" x14ac:dyDescent="0.15">
      <c r="A495" s="1"/>
      <c r="B495" s="34"/>
      <c r="C495" s="1"/>
      <c r="D495" s="1"/>
      <c r="E495" s="66"/>
      <c r="F495" s="133"/>
      <c r="G495" s="133"/>
      <c r="H495" s="24"/>
      <c r="I495" s="1"/>
      <c r="J495" s="1"/>
      <c r="K495" s="1"/>
      <c r="L495" s="1"/>
    </row>
    <row r="496" spans="1:12" s="18" customFormat="1" ht="12.75" customHeight="1" x14ac:dyDescent="0.15">
      <c r="A496" s="1"/>
      <c r="B496" s="34"/>
      <c r="C496" s="1"/>
      <c r="D496" s="1"/>
      <c r="E496" s="66"/>
      <c r="F496" s="133"/>
      <c r="G496" s="133"/>
      <c r="H496" s="24"/>
      <c r="I496" s="1"/>
      <c r="J496" s="1"/>
      <c r="K496" s="1"/>
      <c r="L496" s="1"/>
    </row>
    <row r="497" spans="1:12" s="18" customFormat="1" ht="12.75" customHeight="1" x14ac:dyDescent="0.15">
      <c r="A497" s="1"/>
      <c r="B497" s="34"/>
      <c r="C497" s="1"/>
      <c r="D497" s="1"/>
      <c r="E497" s="66"/>
      <c r="F497" s="133"/>
      <c r="G497" s="133"/>
      <c r="H497" s="24"/>
      <c r="I497" s="1"/>
      <c r="J497" s="1"/>
      <c r="K497" s="1"/>
      <c r="L497" s="1"/>
    </row>
    <row r="498" spans="1:12" s="18" customFormat="1" ht="12.75" customHeight="1" x14ac:dyDescent="0.15">
      <c r="A498" s="1"/>
      <c r="B498" s="34"/>
      <c r="C498" s="1"/>
      <c r="D498" s="1"/>
      <c r="E498" s="66"/>
      <c r="F498" s="133"/>
      <c r="G498" s="133"/>
      <c r="H498" s="24"/>
      <c r="I498" s="1"/>
      <c r="J498" s="1"/>
      <c r="K498" s="1"/>
      <c r="L498" s="1"/>
    </row>
    <row r="499" spans="1:12" s="18" customFormat="1" ht="12.75" customHeight="1" x14ac:dyDescent="0.15">
      <c r="A499" s="1"/>
      <c r="B499" s="34"/>
      <c r="C499" s="1"/>
      <c r="D499" s="1"/>
      <c r="E499" s="66"/>
      <c r="F499" s="133"/>
      <c r="G499" s="133"/>
      <c r="H499" s="24"/>
      <c r="I499" s="1"/>
      <c r="J499" s="1"/>
      <c r="K499" s="1"/>
      <c r="L499" s="1"/>
    </row>
    <row r="500" spans="1:12" s="18" customFormat="1" ht="12.75" customHeight="1" x14ac:dyDescent="0.15">
      <c r="A500" s="1"/>
      <c r="B500" s="34"/>
      <c r="C500" s="1"/>
      <c r="D500" s="1"/>
      <c r="E500" s="66"/>
      <c r="F500" s="133"/>
      <c r="G500" s="133"/>
      <c r="H500" s="24"/>
      <c r="I500" s="1"/>
      <c r="J500" s="1"/>
      <c r="K500" s="1"/>
      <c r="L500" s="1"/>
    </row>
    <row r="501" spans="1:12" s="18" customFormat="1" ht="12.75" customHeight="1" x14ac:dyDescent="0.15">
      <c r="A501" s="1"/>
      <c r="B501" s="34"/>
      <c r="C501" s="1"/>
      <c r="D501" s="1"/>
      <c r="E501" s="66"/>
      <c r="F501" s="133"/>
      <c r="G501" s="133"/>
      <c r="H501" s="24"/>
      <c r="I501" s="1"/>
      <c r="J501" s="1"/>
      <c r="K501" s="1"/>
      <c r="L501" s="1"/>
    </row>
    <row r="502" spans="1:12" s="18" customFormat="1" ht="12.75" customHeight="1" x14ac:dyDescent="0.15">
      <c r="A502" s="1"/>
      <c r="B502" s="34"/>
      <c r="C502" s="1"/>
      <c r="D502" s="1"/>
      <c r="E502" s="66"/>
      <c r="F502" s="133"/>
      <c r="G502" s="133"/>
      <c r="H502" s="24"/>
      <c r="I502" s="1"/>
      <c r="J502" s="1"/>
      <c r="K502" s="1"/>
      <c r="L502" s="1"/>
    </row>
    <row r="503" spans="1:12" s="18" customFormat="1" ht="12.75" customHeight="1" x14ac:dyDescent="0.15">
      <c r="A503" s="1"/>
      <c r="B503" s="34"/>
      <c r="C503" s="1"/>
      <c r="D503" s="1"/>
      <c r="E503" s="66"/>
      <c r="F503" s="133"/>
      <c r="G503" s="133"/>
      <c r="H503" s="24"/>
      <c r="I503" s="1"/>
      <c r="J503" s="1"/>
      <c r="K503" s="1"/>
      <c r="L503" s="1"/>
    </row>
    <row r="504" spans="1:12" s="18" customFormat="1" ht="12.75" customHeight="1" x14ac:dyDescent="0.15">
      <c r="A504" s="1"/>
      <c r="B504" s="34"/>
      <c r="C504" s="1"/>
      <c r="D504" s="1"/>
      <c r="E504" s="66"/>
      <c r="F504" s="133"/>
      <c r="G504" s="133"/>
      <c r="H504" s="24"/>
      <c r="I504" s="1"/>
      <c r="J504" s="1"/>
      <c r="K504" s="1"/>
      <c r="L504" s="1"/>
    </row>
    <row r="505" spans="1:12" s="18" customFormat="1" ht="12.75" customHeight="1" x14ac:dyDescent="0.15">
      <c r="A505" s="1"/>
      <c r="B505" s="34"/>
      <c r="C505" s="1"/>
      <c r="D505" s="1"/>
      <c r="E505" s="66"/>
      <c r="F505" s="133"/>
      <c r="G505" s="133"/>
      <c r="H505" s="24"/>
      <c r="I505" s="1"/>
      <c r="J505" s="1"/>
      <c r="K505" s="1"/>
      <c r="L505" s="1"/>
    </row>
    <row r="506" spans="1:12" s="18" customFormat="1" ht="12.75" customHeight="1" x14ac:dyDescent="0.15">
      <c r="A506" s="1"/>
      <c r="B506" s="34"/>
      <c r="C506" s="1"/>
      <c r="D506" s="1"/>
      <c r="E506" s="66"/>
      <c r="F506" s="133"/>
      <c r="G506" s="133"/>
      <c r="H506" s="24"/>
      <c r="I506" s="1"/>
      <c r="J506" s="1"/>
      <c r="K506" s="1"/>
      <c r="L506" s="1"/>
    </row>
    <row r="507" spans="1:12" s="18" customFormat="1" ht="12.75" customHeight="1" x14ac:dyDescent="0.15">
      <c r="A507" s="1"/>
      <c r="B507" s="34"/>
      <c r="C507" s="1"/>
      <c r="D507" s="1"/>
      <c r="E507" s="66"/>
      <c r="F507" s="133"/>
      <c r="G507" s="133"/>
      <c r="H507" s="24"/>
      <c r="I507" s="1"/>
      <c r="J507" s="1"/>
      <c r="K507" s="1"/>
      <c r="L507" s="1"/>
    </row>
    <row r="508" spans="1:12" s="18" customFormat="1" ht="12.75" customHeight="1" x14ac:dyDescent="0.15">
      <c r="A508" s="1"/>
      <c r="B508" s="34"/>
      <c r="C508" s="1"/>
      <c r="D508" s="1"/>
      <c r="E508" s="66"/>
      <c r="F508" s="133"/>
      <c r="G508" s="133"/>
      <c r="H508" s="24"/>
      <c r="I508" s="1"/>
      <c r="J508" s="1"/>
      <c r="K508" s="1"/>
      <c r="L508" s="1"/>
    </row>
    <row r="509" spans="1:12" s="18" customFormat="1" ht="12.75" customHeight="1" x14ac:dyDescent="0.15">
      <c r="A509" s="1"/>
      <c r="B509" s="34"/>
      <c r="C509" s="1"/>
      <c r="D509" s="1"/>
      <c r="E509" s="66"/>
      <c r="F509" s="133"/>
      <c r="G509" s="133"/>
      <c r="H509" s="24"/>
      <c r="I509" s="1"/>
      <c r="J509" s="1"/>
      <c r="K509" s="1"/>
      <c r="L509" s="1"/>
    </row>
    <row r="510" spans="1:12" s="18" customFormat="1" ht="12.75" customHeight="1" x14ac:dyDescent="0.15">
      <c r="A510" s="1"/>
      <c r="B510" s="34"/>
      <c r="C510" s="1"/>
      <c r="D510" s="1"/>
      <c r="E510" s="66"/>
      <c r="F510" s="133"/>
      <c r="G510" s="133"/>
      <c r="H510" s="24"/>
      <c r="I510" s="1"/>
      <c r="J510" s="1"/>
      <c r="K510" s="1"/>
      <c r="L510" s="1"/>
    </row>
    <row r="511" spans="1:12" s="18" customFormat="1" ht="12.75" customHeight="1" x14ac:dyDescent="0.15">
      <c r="A511" s="1"/>
      <c r="B511" s="34"/>
      <c r="C511" s="1"/>
      <c r="D511" s="1"/>
      <c r="E511" s="66"/>
      <c r="F511" s="133"/>
      <c r="G511" s="133"/>
      <c r="H511" s="24"/>
      <c r="I511" s="1"/>
      <c r="J511" s="1"/>
      <c r="K511" s="1"/>
      <c r="L511" s="1"/>
    </row>
    <row r="512" spans="1:12" s="18" customFormat="1" ht="12.75" customHeight="1" x14ac:dyDescent="0.15">
      <c r="A512" s="1"/>
      <c r="B512" s="34"/>
      <c r="C512" s="1"/>
      <c r="D512" s="1"/>
      <c r="E512" s="66"/>
      <c r="F512" s="133"/>
      <c r="G512" s="133"/>
      <c r="H512" s="24"/>
      <c r="I512" s="1"/>
      <c r="J512" s="1"/>
      <c r="K512" s="1"/>
      <c r="L512" s="1"/>
    </row>
    <row r="513" spans="1:12" s="18" customFormat="1" ht="12.75" customHeight="1" x14ac:dyDescent="0.15">
      <c r="A513" s="1"/>
      <c r="B513" s="34"/>
      <c r="C513" s="1"/>
      <c r="D513" s="1"/>
      <c r="E513" s="66"/>
      <c r="F513" s="133"/>
      <c r="G513" s="133"/>
      <c r="H513" s="24"/>
      <c r="I513" s="1"/>
      <c r="J513" s="1"/>
      <c r="K513" s="1"/>
      <c r="L513" s="1"/>
    </row>
    <row r="514" spans="1:12" ht="12.75" customHeight="1" x14ac:dyDescent="0.15"/>
    <row r="515" spans="1:12" ht="12.75" customHeight="1" x14ac:dyDescent="0.15"/>
    <row r="516" spans="1:12" ht="12.75" customHeight="1" x14ac:dyDescent="0.15"/>
    <row r="517" spans="1:12" ht="12.75" customHeight="1" x14ac:dyDescent="0.15"/>
    <row r="518" spans="1:12" ht="12.75" customHeight="1" x14ac:dyDescent="0.15"/>
    <row r="519" spans="1:12" ht="12.75" customHeight="1" x14ac:dyDescent="0.15"/>
    <row r="520" spans="1:12" ht="12.75" customHeight="1" x14ac:dyDescent="0.15"/>
    <row r="521" spans="1:12" ht="12.75" customHeight="1" x14ac:dyDescent="0.15"/>
    <row r="522" spans="1:12" ht="12.75" customHeight="1" x14ac:dyDescent="0.15"/>
    <row r="523" spans="1:12" ht="12.75" customHeight="1" x14ac:dyDescent="0.15"/>
    <row r="524" spans="1:12" ht="12.75" customHeight="1" x14ac:dyDescent="0.15"/>
    <row r="525" spans="1:12" ht="12.75" customHeight="1" x14ac:dyDescent="0.15"/>
    <row r="526" spans="1:12" ht="12.75" customHeight="1" x14ac:dyDescent="0.15"/>
    <row r="527" spans="1:12" ht="12.75" customHeight="1" x14ac:dyDescent="0.15"/>
    <row r="528" spans="1:12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</sheetData>
  <autoFilter ref="A1:K382" xr:uid="{DE205584-87B7-4B2D-9FAE-AD05BD3210F0}"/>
  <mergeCells count="1">
    <mergeCell ref="B2:J2"/>
  </mergeCells>
  <phoneticPr fontId="2"/>
  <conditionalFormatting sqref="H56:H57 H76:H77 H86:H87 H96:H97 H130:H131 H146:H147 H156:H157 H164:H165">
    <cfRule type="expression" dxfId="4" priority="201" stopIfTrue="1">
      <formula>OR($E56="式",ISTEXT($I56))</formula>
    </cfRule>
  </conditionalFormatting>
  <conditionalFormatting sqref="I56:I57 I76:I77 I86:I87 I96:I97 I130:I131 I146:I147 I156:I157 I164:I165">
    <cfRule type="expression" dxfId="3" priority="202" stopIfTrue="1">
      <formula>AND(ISTEXT(I56)&lt;&gt;TRUE,F56&lt;&gt;"",H56&lt;&gt;"",ROUNDDOWN(F56*H56,0)&lt;&gt;I56)</formula>
    </cfRule>
    <cfRule type="expression" dxfId="2" priority="203" stopIfTrue="1">
      <formula>AND($E56="",I56=0)</formula>
    </cfRule>
  </conditionalFormatting>
  <conditionalFormatting sqref="I112:I113">
    <cfRule type="expression" dxfId="1" priority="86" stopIfTrue="1">
      <formula>AND(ISTEXT(I112)&lt;&gt;TRUE,#REF!&lt;&gt;"",#REF!&lt;&gt;"",ROUNDDOWN(#REF!*#REF!,0)&lt;&gt;I112)</formula>
    </cfRule>
    <cfRule type="expression" dxfId="0" priority="87" stopIfTrue="1">
      <formula>AND(#REF!="",I112=0)</formula>
    </cfRule>
  </conditionalFormatting>
  <dataValidations count="2">
    <dataValidation imeMode="off" allowBlank="1" showInputMessage="1" showErrorMessage="1" sqref="K13 K15 K131 K113 A10:A17 K139 K147 K163 G56:I57 K157 K153 K77 K119 K109 G166:G291 K121 K129 G78:G85 K143 K167 G88:G95 K155 K127 K125 K165 K35 K21 G98:G129 K53 F29 K79 F27 F96:I97 K89 K57 K91 K81 F31 G132:G145 G10:G55 F49 G148:G155 K159 K47 K19 I112:I113 G158:G163 K111 F76:I77 K123 F10:F15 F55:F57 K23 F164:I165 F17:F23 F104:F109 F146:I147 F33 F86:I87 K105 K107 F130:I131 G58:G75 F37 F156:I157 K11" xr:uid="{27108052-DE08-4F05-BA81-E7AC127FD189}"/>
    <dataValidation imeMode="on" allowBlank="1" showInputMessage="1" showErrorMessage="1" sqref="C49 K130 K10 K112 K166 K110 K156 K146 K138 K162 C94:E97 K142 K106 C194:D201 C118:E159 C82:E87 K174 K104 K118 K120 K128 K124 K154 K126 K164 K52 B10:E15 E44:E55 C45:D45 K78 E16:E17 D17 K88 K34 K90 C47 K56 K80 K176 C18:E23 K46 K158 C43:E43 K20 C104:E115 E78:E79 E70:E71 C62:E69 C70:C71 K152 C162:E173 K76 K122 K22 D71 C203:D203 C56:E57 B22:B23 K108 K18 K12 C16 E58:E59 E24:E42 C76:E77 K14" xr:uid="{73C7A459-8B2A-40AE-B3C5-4540AEE3DDDB}"/>
  </dataValidations>
  <pageMargins left="0.59055118110236227" right="0.59055118110236227" top="0.86614173228346458" bottom="0.78740157480314965" header="0.39370078740157483" footer="0.39370078740157483"/>
  <pageSetup paperSize="9" scale="89" firstPageNumber="101" orientation="landscape" blackAndWhite="1" useFirstPageNumber="1" r:id="rId1"/>
  <headerFooter alignWithMargins="0">
    <oddFooter>&amp;R別紙明細書-106～107</oddFooter>
  </headerFooter>
  <rowBreaks count="7" manualBreakCount="7">
    <brk id="39" max="10" man="1"/>
    <brk id="75" max="9" man="1"/>
    <brk id="111" max="9" man="1"/>
    <brk id="147" max="9" man="1"/>
    <brk id="183" max="9" man="1"/>
    <brk id="219" max="9" man="1"/>
    <brk id="2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15</vt:i4>
      </vt:variant>
    </vt:vector>
  </HeadingPairs>
  <TitlesOfParts>
    <vt:vector size="21" baseType="lpstr">
      <vt:lpstr>表書き</vt:lpstr>
      <vt:lpstr>種目別内訳</vt:lpstr>
      <vt:lpstr>細目内訳(共通仮設)</vt:lpstr>
      <vt:lpstr>科目別内訳(機械)</vt:lpstr>
      <vt:lpstr>細目内訳(機械)</vt:lpstr>
      <vt:lpstr>別紙明細(機械)</vt:lpstr>
      <vt:lpstr>'科目別内訳(機械)'!Print_Area</vt:lpstr>
      <vt:lpstr>'細目内訳(機械)'!Print_Area</vt:lpstr>
      <vt:lpstr>'細目内訳(共通仮設)'!Print_Area</vt:lpstr>
      <vt:lpstr>種目別内訳!Print_Area</vt:lpstr>
      <vt:lpstr>表書き!Print_Area</vt:lpstr>
      <vt:lpstr>'別紙明細(機械)'!Print_Area</vt:lpstr>
      <vt:lpstr>'科目別内訳(機械)'!Print_Titles</vt:lpstr>
      <vt:lpstr>'細目内訳(機械)'!Print_Titles</vt:lpstr>
      <vt:lpstr>種目別内訳!Print_Titles</vt:lpstr>
      <vt:lpstr>'別紙明細(機械)'!Print_Titles</vt:lpstr>
      <vt:lpstr>'科目別内訳(機械)'!内訳明細書2</vt:lpstr>
      <vt:lpstr>'細目内訳(機械)'!内訳明細書2</vt:lpstr>
      <vt:lpstr>'細目内訳(共通仮設)'!内訳明細書2</vt:lpstr>
      <vt:lpstr>種目別内訳!内訳明細書2</vt:lpstr>
      <vt:lpstr>'別紙明細(機械)'!内訳明細書2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user7</cp:lastModifiedBy>
  <cp:lastPrinted>2026-03-16T07:45:08Z</cp:lastPrinted>
  <dcterms:created xsi:type="dcterms:W3CDTF">2006-03-24T04:44:07Z</dcterms:created>
  <dcterms:modified xsi:type="dcterms:W3CDTF">2026-03-31T14:13:07Z</dcterms:modified>
</cp:coreProperties>
</file>