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User13-pc\■総務部（施設）\0100_工事設計\1300_R7工事\012_音響設備改修\設計書\"/>
    </mc:Choice>
  </mc:AlternateContent>
  <xr:revisionPtr revIDLastSave="0" documentId="13_ncr:1_{30F24960-D26B-45E5-8A44-51DA697763CC}" xr6:coauthVersionLast="47" xr6:coauthVersionMax="47" xr10:uidLastSave="{00000000-0000-0000-0000-000000000000}"/>
  <bookViews>
    <workbookView xWindow="-120" yWindow="-120" windowWidth="20730" windowHeight="11160" tabRatio="744" firstSheet="2" activeTab="2" xr2:uid="{00000000-000D-0000-FFFF-FFFF00000000}"/>
  </bookViews>
  <sheets>
    <sheet name="建築･機械･電気･解体計算式低価格" sheetId="14" state="hidden" r:id="rId1"/>
    <sheet name="土木等計算式低価格" sheetId="13" state="hidden" r:id="rId2"/>
    <sheet name="起工" sheetId="9" r:id="rId3"/>
    <sheet name="工種" sheetId="5" r:id="rId4"/>
    <sheet name="内訳" sheetId="6" r:id="rId5"/>
    <sheet name="代価" sheetId="4" state="hidden" r:id="rId6"/>
    <sheet name="見積比較" sheetId="7" state="hidden" r:id="rId7"/>
    <sheet name="見積明細" sheetId="11" state="hidden" r:id="rId8"/>
    <sheet name="諸経費計算" sheetId="15" state="hidden" r:id="rId9"/>
    <sheet name="仕様書" sheetId="16" state="hidden" r:id="rId10"/>
    <sheet name="設計根拠" sheetId="17" state="hidden" r:id="rId11"/>
    <sheet name="按分計算表" sheetId="18" state="hidden" r:id="rId12"/>
    <sheet name="按分計算表 (契約額)" sheetId="19" state="hidden" r:id="rId13"/>
  </sheets>
  <definedNames>
    <definedName name="_xlnm.Print_Area" localSheetId="11">按分計算表!$A$1:$P$28</definedName>
    <definedName name="_xlnm.Print_Area" localSheetId="12">'按分計算表 (契約額)'!$A$1:$P$28</definedName>
    <definedName name="_xlnm.Print_Area" localSheetId="2">起工!$A$1:$AX$45</definedName>
    <definedName name="_xlnm.Print_Area" localSheetId="0">建築･機械･電気･解体計算式低価格!$A$1:$M$47</definedName>
    <definedName name="_xlnm.Print_Area" localSheetId="6">見積比較!$A$1:$Q$209</definedName>
    <definedName name="_xlnm.Print_Area" localSheetId="7">見積明細!$A$1:$F$70</definedName>
    <definedName name="_xlnm.Print_Area" localSheetId="3">工種!$A$1:$U$32</definedName>
    <definedName name="_xlnm.Print_Area" localSheetId="9">仕様書!$A$1:$K$39</definedName>
    <definedName name="_xlnm.Print_Area" localSheetId="8">諸経費計算!$A$1:$N$32</definedName>
    <definedName name="_xlnm.Print_Area" localSheetId="10">設計根拠!$A$1:$G$12</definedName>
    <definedName name="_xlnm.Print_Area" localSheetId="5">代価!$A$1:$U$165</definedName>
    <definedName name="_xlnm.Print_Area" localSheetId="1">土木等計算式低価格!$A$1:$M$47</definedName>
    <definedName name="_xlnm.Print_Area" localSheetId="4">内訳!$A$1:$U$165</definedName>
  </definedNames>
  <calcPr calcId="191029"/>
</workbook>
</file>

<file path=xl/calcChain.xml><?xml version="1.0" encoding="utf-8"?>
<calcChain xmlns="http://schemas.openxmlformats.org/spreadsheetml/2006/main">
  <c r="T79" i="6" l="1"/>
  <c r="R79" i="6"/>
  <c r="Q79" i="6"/>
  <c r="O79" i="6"/>
  <c r="L79" i="6"/>
  <c r="T76" i="6"/>
  <c r="R76" i="6"/>
  <c r="Q76" i="6"/>
  <c r="O76" i="6"/>
  <c r="L76" i="6"/>
  <c r="J76" i="6"/>
  <c r="I76" i="6"/>
  <c r="T75" i="6"/>
  <c r="R75" i="6"/>
  <c r="Q75" i="6"/>
  <c r="O75" i="6"/>
  <c r="L75" i="6"/>
  <c r="J75" i="6"/>
  <c r="I75" i="6"/>
  <c r="T72" i="6"/>
  <c r="R72" i="6"/>
  <c r="Q72" i="6"/>
  <c r="O72" i="6"/>
  <c r="L72" i="6"/>
  <c r="J72" i="6"/>
  <c r="I72" i="6"/>
  <c r="G72" i="6"/>
  <c r="J24" i="5"/>
  <c r="I24" i="5"/>
  <c r="G24" i="5"/>
  <c r="J23" i="5"/>
  <c r="I23" i="5"/>
  <c r="G23" i="5"/>
  <c r="J21" i="5"/>
  <c r="I21" i="5"/>
  <c r="G21" i="5"/>
  <c r="J20" i="5"/>
  <c r="I20" i="5"/>
  <c r="G20" i="5"/>
  <c r="T112" i="6"/>
  <c r="R112" i="6"/>
  <c r="Q112" i="6"/>
  <c r="O112" i="6"/>
  <c r="L112" i="6"/>
  <c r="T109" i="6"/>
  <c r="R109" i="6"/>
  <c r="Q109" i="6"/>
  <c r="O109" i="6"/>
  <c r="L109" i="6"/>
  <c r="J109" i="6"/>
  <c r="I109" i="6"/>
  <c r="T108" i="6"/>
  <c r="R108" i="6"/>
  <c r="Q108" i="6"/>
  <c r="O108" i="6"/>
  <c r="L108" i="6"/>
  <c r="J108" i="6"/>
  <c r="I108" i="6"/>
  <c r="T105" i="6"/>
  <c r="R105" i="6"/>
  <c r="Q105" i="6"/>
  <c r="O105" i="6"/>
  <c r="L105" i="6"/>
  <c r="J105" i="6"/>
  <c r="I105" i="6"/>
  <c r="G105" i="6"/>
  <c r="T46" i="6"/>
  <c r="R46" i="6"/>
  <c r="Q46" i="6"/>
  <c r="O46" i="6"/>
  <c r="L46" i="6"/>
  <c r="T43" i="6"/>
  <c r="R43" i="6"/>
  <c r="Q43" i="6"/>
  <c r="O43" i="6"/>
  <c r="L43" i="6"/>
  <c r="T42" i="6"/>
  <c r="R42" i="6"/>
  <c r="Q42" i="6"/>
  <c r="O42" i="6"/>
  <c r="L42" i="6"/>
  <c r="T39" i="6"/>
  <c r="R39" i="6"/>
  <c r="Q39" i="6"/>
  <c r="O39" i="6"/>
  <c r="L39" i="6"/>
  <c r="J39" i="6"/>
  <c r="I39" i="6"/>
  <c r="G39" i="6"/>
  <c r="A2" i="5"/>
  <c r="T13" i="6" l="1"/>
  <c r="R13" i="6"/>
  <c r="Q13" i="6"/>
  <c r="O13" i="6"/>
  <c r="L13" i="6"/>
  <c r="I26" i="19"/>
  <c r="G13" i="19" l="1"/>
  <c r="M13" i="19" s="1"/>
  <c r="I20" i="19" s="1"/>
  <c r="M20" i="19" s="1"/>
  <c r="K26" i="19" s="1"/>
  <c r="M26" i="19" s="1"/>
  <c r="T163" i="6"/>
  <c r="R163" i="6"/>
  <c r="Q163" i="6"/>
  <c r="O163" i="6"/>
  <c r="L163" i="6"/>
  <c r="J163" i="6"/>
  <c r="I163" i="6"/>
  <c r="G163" i="6"/>
  <c r="T162" i="6"/>
  <c r="R162" i="6"/>
  <c r="Q162" i="6"/>
  <c r="O162" i="6"/>
  <c r="L162" i="6"/>
  <c r="J162" i="6"/>
  <c r="I162" i="6"/>
  <c r="G162" i="6"/>
  <c r="T159" i="6"/>
  <c r="T157" i="6"/>
  <c r="T156" i="6"/>
  <c r="T154" i="6"/>
  <c r="T153" i="6"/>
  <c r="T151" i="6"/>
  <c r="T150" i="6"/>
  <c r="T142" i="6"/>
  <c r="R142" i="6"/>
  <c r="Q142" i="6"/>
  <c r="O142" i="6"/>
  <c r="L142" i="6"/>
  <c r="T141" i="6"/>
  <c r="R141" i="6"/>
  <c r="Q141" i="6"/>
  <c r="O141" i="6"/>
  <c r="L141" i="6"/>
  <c r="S21" i="13" l="1"/>
  <c r="S19" i="13"/>
  <c r="Q19" i="13" s="1"/>
  <c r="S17" i="13"/>
  <c r="S15" i="13"/>
  <c r="Q15" i="13" s="1"/>
  <c r="X19" i="13"/>
  <c r="X15" i="13"/>
  <c r="M32" i="15"/>
  <c r="I32" i="15"/>
  <c r="D32" i="15"/>
  <c r="M24" i="15"/>
  <c r="I24" i="15"/>
  <c r="D24" i="15"/>
  <c r="M8" i="15"/>
  <c r="I8" i="15"/>
  <c r="F44" i="14"/>
  <c r="F43" i="14"/>
  <c r="F42" i="14"/>
  <c r="F41" i="14"/>
  <c r="F40" i="14"/>
  <c r="F44" i="13"/>
  <c r="F43" i="13"/>
  <c r="F42" i="13"/>
  <c r="F41" i="13"/>
  <c r="F40" i="13"/>
  <c r="Q44" i="13"/>
  <c r="I44" i="13" s="1"/>
  <c r="Q43" i="13"/>
  <c r="Q42" i="13"/>
  <c r="Q41" i="13"/>
  <c r="Q40" i="13"/>
  <c r="I40" i="13" s="1"/>
  <c r="Q44" i="14"/>
  <c r="Q43" i="14"/>
  <c r="Q42" i="14"/>
  <c r="Q41" i="14"/>
  <c r="I41" i="14" s="1"/>
  <c r="Q40" i="14"/>
  <c r="F9" i="14"/>
  <c r="Q15" i="14"/>
  <c r="F15" i="14" s="1"/>
  <c r="Q17" i="14"/>
  <c r="F17" i="14"/>
  <c r="Q19" i="14"/>
  <c r="F19" i="14"/>
  <c r="Q21" i="14"/>
  <c r="F21" i="14" s="1"/>
  <c r="Q33" i="14"/>
  <c r="S33" i="14"/>
  <c r="I42" i="14"/>
  <c r="I43" i="14"/>
  <c r="I44" i="14"/>
  <c r="F9" i="13"/>
  <c r="Q17" i="13"/>
  <c r="F17" i="13"/>
  <c r="F19" i="13"/>
  <c r="Q21" i="13"/>
  <c r="F21" i="13" s="1"/>
  <c r="Q33" i="13"/>
  <c r="S33" i="13"/>
  <c r="I41" i="13"/>
  <c r="I42" i="13"/>
  <c r="I43" i="13"/>
  <c r="O166" i="7"/>
  <c r="O167" i="7"/>
  <c r="N166" i="7"/>
  <c r="N167" i="7" s="1"/>
  <c r="M166" i="7"/>
  <c r="M167" i="7" s="1"/>
  <c r="L166" i="7"/>
  <c r="L167" i="7"/>
  <c r="K166" i="7"/>
  <c r="K167" i="7"/>
  <c r="J166" i="7"/>
  <c r="J167" i="7" s="1"/>
  <c r="I166" i="7"/>
  <c r="I167" i="7" s="1"/>
  <c r="H166" i="7"/>
  <c r="H167" i="7"/>
  <c r="G166" i="7"/>
  <c r="G167" i="7"/>
  <c r="F166" i="7"/>
  <c r="F167" i="7" s="1"/>
  <c r="E166" i="7"/>
  <c r="E167" i="7" s="1"/>
  <c r="O165" i="7"/>
  <c r="N165" i="7"/>
  <c r="M165" i="7"/>
  <c r="L165" i="7"/>
  <c r="K165" i="7"/>
  <c r="J165" i="7"/>
  <c r="I165" i="7"/>
  <c r="H165" i="7"/>
  <c r="G165" i="7"/>
  <c r="F165" i="7"/>
  <c r="E165" i="7"/>
  <c r="O160" i="7"/>
  <c r="O161" i="7" s="1"/>
  <c r="O157" i="7"/>
  <c r="O158" i="7"/>
  <c r="O154" i="7"/>
  <c r="O155" i="7"/>
  <c r="O151" i="7"/>
  <c r="O152" i="7" s="1"/>
  <c r="O148" i="7"/>
  <c r="O149" i="7" s="1"/>
  <c r="N160" i="7"/>
  <c r="N161" i="7" s="1"/>
  <c r="N157" i="7"/>
  <c r="N158" i="7"/>
  <c r="N154" i="7"/>
  <c r="N155" i="7"/>
  <c r="N151" i="7"/>
  <c r="N152" i="7" s="1"/>
  <c r="N148" i="7"/>
  <c r="N149" i="7"/>
  <c r="M160" i="7"/>
  <c r="M161" i="7" s="1"/>
  <c r="M157" i="7"/>
  <c r="M158" i="7" s="1"/>
  <c r="M154" i="7"/>
  <c r="M155" i="7"/>
  <c r="M151" i="7"/>
  <c r="M152" i="7"/>
  <c r="M148" i="7"/>
  <c r="M149" i="7" s="1"/>
  <c r="M164" i="7"/>
  <c r="L160" i="7"/>
  <c r="L161" i="7"/>
  <c r="L157" i="7"/>
  <c r="L158" i="7" s="1"/>
  <c r="L154" i="7"/>
  <c r="L155" i="7"/>
  <c r="L151" i="7"/>
  <c r="L152" i="7"/>
  <c r="L148" i="7"/>
  <c r="L149" i="7"/>
  <c r="K160" i="7"/>
  <c r="K161" i="7"/>
  <c r="K157" i="7"/>
  <c r="K158" i="7" s="1"/>
  <c r="K154" i="7"/>
  <c r="K155" i="7" s="1"/>
  <c r="K151" i="7"/>
  <c r="K152" i="7"/>
  <c r="K148" i="7"/>
  <c r="K149" i="7"/>
  <c r="J160" i="7"/>
  <c r="J161" i="7"/>
  <c r="J157" i="7"/>
  <c r="J158" i="7"/>
  <c r="J154" i="7"/>
  <c r="J155" i="7" s="1"/>
  <c r="J151" i="7"/>
  <c r="J152" i="7"/>
  <c r="J148" i="7"/>
  <c r="J149" i="7"/>
  <c r="I160" i="7"/>
  <c r="I161" i="7"/>
  <c r="I157" i="7"/>
  <c r="I158" i="7"/>
  <c r="I154" i="7"/>
  <c r="I155" i="7" s="1"/>
  <c r="I151" i="7"/>
  <c r="I152" i="7" s="1"/>
  <c r="I148" i="7"/>
  <c r="I149" i="7"/>
  <c r="H160" i="7"/>
  <c r="H161" i="7"/>
  <c r="H164" i="7" s="1"/>
  <c r="H157" i="7"/>
  <c r="H158" i="7"/>
  <c r="H154" i="7"/>
  <c r="H155" i="7"/>
  <c r="H151" i="7"/>
  <c r="H152" i="7" s="1"/>
  <c r="H148" i="7"/>
  <c r="H149" i="7"/>
  <c r="G160" i="7"/>
  <c r="G161" i="7" s="1"/>
  <c r="G157" i="7"/>
  <c r="G158" i="7" s="1"/>
  <c r="G154" i="7"/>
  <c r="G155" i="7"/>
  <c r="G151" i="7"/>
  <c r="G152" i="7" s="1"/>
  <c r="G148" i="7"/>
  <c r="G149" i="7" s="1"/>
  <c r="F160" i="7"/>
  <c r="F161" i="7" s="1"/>
  <c r="F164" i="7" s="1"/>
  <c r="F157" i="7"/>
  <c r="F158" i="7"/>
  <c r="F154" i="7"/>
  <c r="F155" i="7"/>
  <c r="F151" i="7"/>
  <c r="F152" i="7"/>
  <c r="F148" i="7"/>
  <c r="F149" i="7" s="1"/>
  <c r="E160" i="7"/>
  <c r="E161" i="7" s="1"/>
  <c r="E157" i="7"/>
  <c r="E158" i="7" s="1"/>
  <c r="E154" i="7"/>
  <c r="E155" i="7" s="1"/>
  <c r="E151" i="7"/>
  <c r="E152" i="7"/>
  <c r="E148" i="7"/>
  <c r="E149" i="7" s="1"/>
  <c r="E164" i="7"/>
  <c r="O159" i="7"/>
  <c r="N159" i="7"/>
  <c r="M159" i="7"/>
  <c r="L159" i="7"/>
  <c r="K159" i="7"/>
  <c r="J159" i="7"/>
  <c r="I159" i="7"/>
  <c r="H159" i="7"/>
  <c r="G159" i="7"/>
  <c r="F159" i="7"/>
  <c r="E159" i="7"/>
  <c r="O156" i="7"/>
  <c r="N156" i="7"/>
  <c r="M156" i="7"/>
  <c r="L156" i="7"/>
  <c r="K156" i="7"/>
  <c r="J156" i="7"/>
  <c r="I156" i="7"/>
  <c r="H156" i="7"/>
  <c r="G156" i="7"/>
  <c r="F156" i="7"/>
  <c r="E156" i="7"/>
  <c r="O153" i="7"/>
  <c r="N153" i="7"/>
  <c r="M153" i="7"/>
  <c r="L153" i="7"/>
  <c r="K153" i="7"/>
  <c r="J153" i="7"/>
  <c r="I153" i="7"/>
  <c r="H153" i="7"/>
  <c r="G153" i="7"/>
  <c r="F153" i="7"/>
  <c r="E153" i="7"/>
  <c r="O150" i="7"/>
  <c r="N150" i="7"/>
  <c r="M150" i="7"/>
  <c r="L150" i="7"/>
  <c r="K150" i="7"/>
  <c r="J150" i="7"/>
  <c r="I150" i="7"/>
  <c r="H150" i="7"/>
  <c r="G150" i="7"/>
  <c r="F150" i="7"/>
  <c r="E150" i="7"/>
  <c r="O147" i="7"/>
  <c r="N147" i="7"/>
  <c r="M147" i="7"/>
  <c r="L147" i="7"/>
  <c r="K147" i="7"/>
  <c r="J147" i="7"/>
  <c r="I147" i="7"/>
  <c r="H147" i="7"/>
  <c r="G147" i="7"/>
  <c r="F147" i="7"/>
  <c r="E147" i="7"/>
  <c r="O199" i="7"/>
  <c r="O200" i="7" s="1"/>
  <c r="N199" i="7"/>
  <c r="N200" i="7" s="1"/>
  <c r="M199" i="7"/>
  <c r="M200" i="7"/>
  <c r="L199" i="7"/>
  <c r="L200" i="7" s="1"/>
  <c r="K199" i="7"/>
  <c r="K200" i="7" s="1"/>
  <c r="J199" i="7"/>
  <c r="J200" i="7" s="1"/>
  <c r="I199" i="7"/>
  <c r="I200" i="7"/>
  <c r="H199" i="7"/>
  <c r="H200" i="7" s="1"/>
  <c r="G199" i="7"/>
  <c r="G200" i="7" s="1"/>
  <c r="F199" i="7"/>
  <c r="F200" i="7" s="1"/>
  <c r="E199" i="7"/>
  <c r="E200" i="7"/>
  <c r="O198" i="7"/>
  <c r="N198" i="7"/>
  <c r="M198" i="7"/>
  <c r="L198" i="7"/>
  <c r="K198" i="7"/>
  <c r="J198" i="7"/>
  <c r="I198" i="7"/>
  <c r="H198" i="7"/>
  <c r="G198" i="7"/>
  <c r="F198" i="7"/>
  <c r="E198" i="7"/>
  <c r="O193" i="7"/>
  <c r="O194" i="7"/>
  <c r="O190" i="7"/>
  <c r="O191" i="7"/>
  <c r="O187" i="7"/>
  <c r="O188" i="7"/>
  <c r="O184" i="7"/>
  <c r="O185" i="7"/>
  <c r="O181" i="7"/>
  <c r="O182" i="7"/>
  <c r="N193" i="7"/>
  <c r="N194" i="7"/>
  <c r="N190" i="7"/>
  <c r="N191" i="7" s="1"/>
  <c r="N187" i="7"/>
  <c r="N188" i="7" s="1"/>
  <c r="N184" i="7"/>
  <c r="N185" i="7" s="1"/>
  <c r="N181" i="7"/>
  <c r="N182" i="7"/>
  <c r="M193" i="7"/>
  <c r="M194" i="7"/>
  <c r="M190" i="7"/>
  <c r="M191" i="7"/>
  <c r="M187" i="7"/>
  <c r="M188" i="7" s="1"/>
  <c r="M184" i="7"/>
  <c r="M185" i="7"/>
  <c r="M181" i="7"/>
  <c r="M182" i="7"/>
  <c r="L193" i="7"/>
  <c r="L194" i="7" s="1"/>
  <c r="L190" i="7"/>
  <c r="L191" i="7"/>
  <c r="L187" i="7"/>
  <c r="L188" i="7" s="1"/>
  <c r="L184" i="7"/>
  <c r="L185" i="7" s="1"/>
  <c r="L181" i="7"/>
  <c r="L182" i="7" s="1"/>
  <c r="K193" i="7"/>
  <c r="K194" i="7"/>
  <c r="K190" i="7"/>
  <c r="K191" i="7"/>
  <c r="K187" i="7"/>
  <c r="K188" i="7"/>
  <c r="K184" i="7"/>
  <c r="K185" i="7" s="1"/>
  <c r="K181" i="7"/>
  <c r="K182" i="7"/>
  <c r="J193" i="7"/>
  <c r="J194" i="7" s="1"/>
  <c r="J190" i="7"/>
  <c r="J191" i="7" s="1"/>
  <c r="J187" i="7"/>
  <c r="J188" i="7"/>
  <c r="J184" i="7"/>
  <c r="J185" i="7" s="1"/>
  <c r="J181" i="7"/>
  <c r="J182" i="7" s="1"/>
  <c r="I193" i="7"/>
  <c r="I194" i="7" s="1"/>
  <c r="I197" i="7" s="1"/>
  <c r="I190" i="7"/>
  <c r="I191" i="7"/>
  <c r="I187" i="7"/>
  <c r="I188" i="7"/>
  <c r="I184" i="7"/>
  <c r="I185" i="7"/>
  <c r="I181" i="7"/>
  <c r="I182" i="7" s="1"/>
  <c r="H193" i="7"/>
  <c r="H194" i="7" s="1"/>
  <c r="H197" i="7" s="1"/>
  <c r="H190" i="7"/>
  <c r="H191" i="7" s="1"/>
  <c r="H187" i="7"/>
  <c r="H188" i="7" s="1"/>
  <c r="H184" i="7"/>
  <c r="H185" i="7"/>
  <c r="H181" i="7"/>
  <c r="H182" i="7" s="1"/>
  <c r="G193" i="7"/>
  <c r="G194" i="7"/>
  <c r="G197" i="7" s="1"/>
  <c r="G190" i="7"/>
  <c r="G191" i="7" s="1"/>
  <c r="G187" i="7"/>
  <c r="G188" i="7"/>
  <c r="G184" i="7"/>
  <c r="G185" i="7"/>
  <c r="G181" i="7"/>
  <c r="G182" i="7"/>
  <c r="F193" i="7"/>
  <c r="F194" i="7"/>
  <c r="F190" i="7"/>
  <c r="F191" i="7" s="1"/>
  <c r="F197" i="7" s="1"/>
  <c r="F187" i="7"/>
  <c r="F188" i="7" s="1"/>
  <c r="F184" i="7"/>
  <c r="F185" i="7" s="1"/>
  <c r="F181" i="7"/>
  <c r="F182" i="7"/>
  <c r="E193" i="7"/>
  <c r="E194" i="7"/>
  <c r="E197" i="7" s="1"/>
  <c r="E190" i="7"/>
  <c r="E191" i="7"/>
  <c r="E187" i="7"/>
  <c r="E188" i="7" s="1"/>
  <c r="E184" i="7"/>
  <c r="E185" i="7"/>
  <c r="E181" i="7"/>
  <c r="E182" i="7"/>
  <c r="O192" i="7"/>
  <c r="N192" i="7"/>
  <c r="M192" i="7"/>
  <c r="L192" i="7"/>
  <c r="K192" i="7"/>
  <c r="J192" i="7"/>
  <c r="I192" i="7"/>
  <c r="H192" i="7"/>
  <c r="G192" i="7"/>
  <c r="F192" i="7"/>
  <c r="E192" i="7"/>
  <c r="O189" i="7"/>
  <c r="N189" i="7"/>
  <c r="M189" i="7"/>
  <c r="L189" i="7"/>
  <c r="K189" i="7"/>
  <c r="J189" i="7"/>
  <c r="I189" i="7"/>
  <c r="H189" i="7"/>
  <c r="G189" i="7"/>
  <c r="F189" i="7"/>
  <c r="E189" i="7"/>
  <c r="O186" i="7"/>
  <c r="N186" i="7"/>
  <c r="M186" i="7"/>
  <c r="L186" i="7"/>
  <c r="K186" i="7"/>
  <c r="J186" i="7"/>
  <c r="I186" i="7"/>
  <c r="H186" i="7"/>
  <c r="G186" i="7"/>
  <c r="F186" i="7"/>
  <c r="E186" i="7"/>
  <c r="O183" i="7"/>
  <c r="N183" i="7"/>
  <c r="M183" i="7"/>
  <c r="L183" i="7"/>
  <c r="K183" i="7"/>
  <c r="J183" i="7"/>
  <c r="I183" i="7"/>
  <c r="H183" i="7"/>
  <c r="G183" i="7"/>
  <c r="F183" i="7"/>
  <c r="E183" i="7"/>
  <c r="O180" i="7"/>
  <c r="N180" i="7"/>
  <c r="M180" i="7"/>
  <c r="L180" i="7"/>
  <c r="K180" i="7"/>
  <c r="J180" i="7"/>
  <c r="I180" i="7"/>
  <c r="H180" i="7"/>
  <c r="G180" i="7"/>
  <c r="F180" i="7"/>
  <c r="E180" i="7"/>
  <c r="O133" i="7"/>
  <c r="O134" i="7"/>
  <c r="N133" i="7"/>
  <c r="N134" i="7" s="1"/>
  <c r="M133" i="7"/>
  <c r="M134" i="7"/>
  <c r="L133" i="7"/>
  <c r="L134" i="7"/>
  <c r="K133" i="7"/>
  <c r="K134" i="7"/>
  <c r="J133" i="7"/>
  <c r="J134" i="7" s="1"/>
  <c r="I133" i="7"/>
  <c r="I134" i="7"/>
  <c r="H133" i="7"/>
  <c r="H134" i="7"/>
  <c r="G133" i="7"/>
  <c r="G134" i="7"/>
  <c r="F133" i="7"/>
  <c r="F134" i="7" s="1"/>
  <c r="E133" i="7"/>
  <c r="E134" i="7"/>
  <c r="O132" i="7"/>
  <c r="N132" i="7"/>
  <c r="M132" i="7"/>
  <c r="L132" i="7"/>
  <c r="K132" i="7"/>
  <c r="J132" i="7"/>
  <c r="I132" i="7"/>
  <c r="H132" i="7"/>
  <c r="G132" i="7"/>
  <c r="F132" i="7"/>
  <c r="E132" i="7"/>
  <c r="O127" i="7"/>
  <c r="O128" i="7" s="1"/>
  <c r="O124" i="7"/>
  <c r="O125" i="7"/>
  <c r="O121" i="7"/>
  <c r="O122" i="7" s="1"/>
  <c r="O118" i="7"/>
  <c r="O119" i="7" s="1"/>
  <c r="O115" i="7"/>
  <c r="O116" i="7" s="1"/>
  <c r="N127" i="7"/>
  <c r="N128" i="7"/>
  <c r="N124" i="7"/>
  <c r="N125" i="7"/>
  <c r="N121" i="7"/>
  <c r="N122" i="7"/>
  <c r="N118" i="7"/>
  <c r="N119" i="7" s="1"/>
  <c r="N115" i="7"/>
  <c r="N116" i="7"/>
  <c r="M127" i="7"/>
  <c r="M128" i="7" s="1"/>
  <c r="M124" i="7"/>
  <c r="M125" i="7" s="1"/>
  <c r="M121" i="7"/>
  <c r="M122" i="7"/>
  <c r="M118" i="7"/>
  <c r="M119" i="7" s="1"/>
  <c r="M115" i="7"/>
  <c r="M116" i="7" s="1"/>
  <c r="L127" i="7"/>
  <c r="L128" i="7"/>
  <c r="L124" i="7"/>
  <c r="L125" i="7"/>
  <c r="L121" i="7"/>
  <c r="L122" i="7"/>
  <c r="L118" i="7"/>
  <c r="L119" i="7"/>
  <c r="L115" i="7"/>
  <c r="L116" i="7"/>
  <c r="K127" i="7"/>
  <c r="K128" i="7" s="1"/>
  <c r="K124" i="7"/>
  <c r="K125" i="7" s="1"/>
  <c r="K121" i="7"/>
  <c r="K122" i="7" s="1"/>
  <c r="K118" i="7"/>
  <c r="K119" i="7"/>
  <c r="K115" i="7"/>
  <c r="K116" i="7" s="1"/>
  <c r="K131" i="7"/>
  <c r="J127" i="7"/>
  <c r="J128" i="7"/>
  <c r="J124" i="7"/>
  <c r="J125" i="7" s="1"/>
  <c r="J131" i="7" s="1"/>
  <c r="J121" i="7"/>
  <c r="J122" i="7"/>
  <c r="J118" i="7"/>
  <c r="J119" i="7"/>
  <c r="J115" i="7"/>
  <c r="J116" i="7"/>
  <c r="I127" i="7"/>
  <c r="I128" i="7"/>
  <c r="I124" i="7"/>
  <c r="I125" i="7" s="1"/>
  <c r="I121" i="7"/>
  <c r="I122" i="7" s="1"/>
  <c r="I118" i="7"/>
  <c r="I119" i="7"/>
  <c r="I115" i="7"/>
  <c r="I116" i="7"/>
  <c r="H127" i="7"/>
  <c r="H128" i="7"/>
  <c r="H124" i="7"/>
  <c r="H125" i="7"/>
  <c r="H121" i="7"/>
  <c r="H122" i="7" s="1"/>
  <c r="H118" i="7"/>
  <c r="H119" i="7"/>
  <c r="H115" i="7"/>
  <c r="H116" i="7"/>
  <c r="G127" i="7"/>
  <c r="G128" i="7"/>
  <c r="G124" i="7"/>
  <c r="G125" i="7"/>
  <c r="G121" i="7"/>
  <c r="G122" i="7" s="1"/>
  <c r="G118" i="7"/>
  <c r="G119" i="7" s="1"/>
  <c r="G115" i="7"/>
  <c r="G116" i="7"/>
  <c r="F127" i="7"/>
  <c r="F128" i="7"/>
  <c r="F124" i="7"/>
  <c r="F125" i="7"/>
  <c r="F121" i="7"/>
  <c r="F122" i="7"/>
  <c r="F118" i="7"/>
  <c r="F119" i="7" s="1"/>
  <c r="F115" i="7"/>
  <c r="F116" i="7"/>
  <c r="E127" i="7"/>
  <c r="E128" i="7" s="1"/>
  <c r="E124" i="7"/>
  <c r="E125" i="7"/>
  <c r="E121" i="7"/>
  <c r="E122" i="7"/>
  <c r="E118" i="7"/>
  <c r="E119" i="7" s="1"/>
  <c r="E115" i="7"/>
  <c r="E116" i="7" s="1"/>
  <c r="O126" i="7"/>
  <c r="N126" i="7"/>
  <c r="M126" i="7"/>
  <c r="L126" i="7"/>
  <c r="K126" i="7"/>
  <c r="J126" i="7"/>
  <c r="I126" i="7"/>
  <c r="H126" i="7"/>
  <c r="G126" i="7"/>
  <c r="F126" i="7"/>
  <c r="E126" i="7"/>
  <c r="O123" i="7"/>
  <c r="N123" i="7"/>
  <c r="M123" i="7"/>
  <c r="L123" i="7"/>
  <c r="K123" i="7"/>
  <c r="J123" i="7"/>
  <c r="I123" i="7"/>
  <c r="H123" i="7"/>
  <c r="G123" i="7"/>
  <c r="F123" i="7"/>
  <c r="E123" i="7"/>
  <c r="O120" i="7"/>
  <c r="N120" i="7"/>
  <c r="M120" i="7"/>
  <c r="L120" i="7"/>
  <c r="K120" i="7"/>
  <c r="J120" i="7"/>
  <c r="I120" i="7"/>
  <c r="H120" i="7"/>
  <c r="G120" i="7"/>
  <c r="F120" i="7"/>
  <c r="E120" i="7"/>
  <c r="O117" i="7"/>
  <c r="N117" i="7"/>
  <c r="M117" i="7"/>
  <c r="L117" i="7"/>
  <c r="K117" i="7"/>
  <c r="J117" i="7"/>
  <c r="I117" i="7"/>
  <c r="H117" i="7"/>
  <c r="G117" i="7"/>
  <c r="F117" i="7"/>
  <c r="E117" i="7"/>
  <c r="O114" i="7"/>
  <c r="N114" i="7"/>
  <c r="M114" i="7"/>
  <c r="L114" i="7"/>
  <c r="K114" i="7"/>
  <c r="J114" i="7"/>
  <c r="I114" i="7"/>
  <c r="H114" i="7"/>
  <c r="G114" i="7"/>
  <c r="F114" i="7"/>
  <c r="E114" i="7"/>
  <c r="O100" i="7"/>
  <c r="O101" i="7"/>
  <c r="N100" i="7"/>
  <c r="N101" i="7"/>
  <c r="M100" i="7"/>
  <c r="M101" i="7" s="1"/>
  <c r="L100" i="7"/>
  <c r="L101" i="7" s="1"/>
  <c r="K100" i="7"/>
  <c r="K101" i="7"/>
  <c r="J100" i="7"/>
  <c r="J101" i="7"/>
  <c r="I100" i="7"/>
  <c r="I101" i="7" s="1"/>
  <c r="H100" i="7"/>
  <c r="H101" i="7" s="1"/>
  <c r="G100" i="7"/>
  <c r="G101" i="7"/>
  <c r="F100" i="7"/>
  <c r="F101" i="7"/>
  <c r="E100" i="7"/>
  <c r="E101" i="7" s="1"/>
  <c r="O99" i="7"/>
  <c r="N99" i="7"/>
  <c r="M99" i="7"/>
  <c r="L99" i="7"/>
  <c r="K99" i="7"/>
  <c r="J99" i="7"/>
  <c r="I99" i="7"/>
  <c r="H99" i="7"/>
  <c r="G99" i="7"/>
  <c r="F99" i="7"/>
  <c r="E99" i="7"/>
  <c r="O94" i="7"/>
  <c r="O95" i="7" s="1"/>
  <c r="O98" i="7" s="1"/>
  <c r="O91" i="7"/>
  <c r="O92" i="7"/>
  <c r="O88" i="7"/>
  <c r="O89" i="7"/>
  <c r="O85" i="7"/>
  <c r="O86" i="7"/>
  <c r="O82" i="7"/>
  <c r="O83" i="7" s="1"/>
  <c r="N94" i="7"/>
  <c r="N95" i="7" s="1"/>
  <c r="N98" i="7" s="1"/>
  <c r="N91" i="7"/>
  <c r="N92" i="7" s="1"/>
  <c r="N88" i="7"/>
  <c r="N89" i="7"/>
  <c r="N85" i="7"/>
  <c r="N86" i="7"/>
  <c r="N82" i="7"/>
  <c r="N83" i="7" s="1"/>
  <c r="M94" i="7"/>
  <c r="M95" i="7"/>
  <c r="M91" i="7"/>
  <c r="M92" i="7" s="1"/>
  <c r="M98" i="7" s="1"/>
  <c r="M88" i="7"/>
  <c r="M89" i="7"/>
  <c r="M85" i="7"/>
  <c r="M86" i="7"/>
  <c r="M82" i="7"/>
  <c r="M83" i="7"/>
  <c r="L94" i="7"/>
  <c r="L95" i="7"/>
  <c r="L91" i="7"/>
  <c r="L92" i="7" s="1"/>
  <c r="L88" i="7"/>
  <c r="L89" i="7" s="1"/>
  <c r="L85" i="7"/>
  <c r="L86" i="7"/>
  <c r="L82" i="7"/>
  <c r="L83" i="7"/>
  <c r="K94" i="7"/>
  <c r="K95" i="7"/>
  <c r="K98" i="7" s="1"/>
  <c r="K91" i="7"/>
  <c r="K92" i="7"/>
  <c r="K88" i="7"/>
  <c r="K89" i="7" s="1"/>
  <c r="K85" i="7"/>
  <c r="K86" i="7"/>
  <c r="K82" i="7"/>
  <c r="K83" i="7"/>
  <c r="J94" i="7"/>
  <c r="J95" i="7"/>
  <c r="J91" i="7"/>
  <c r="J92" i="7"/>
  <c r="J88" i="7"/>
  <c r="J89" i="7" s="1"/>
  <c r="J85" i="7"/>
  <c r="J86" i="7" s="1"/>
  <c r="J82" i="7"/>
  <c r="J83" i="7"/>
  <c r="I94" i="7"/>
  <c r="I95" i="7"/>
  <c r="I91" i="7"/>
  <c r="I92" i="7"/>
  <c r="I88" i="7"/>
  <c r="I89" i="7"/>
  <c r="I85" i="7"/>
  <c r="I86" i="7" s="1"/>
  <c r="I82" i="7"/>
  <c r="I83" i="7"/>
  <c r="H94" i="7"/>
  <c r="H95" i="7" s="1"/>
  <c r="H91" i="7"/>
  <c r="H92" i="7"/>
  <c r="H88" i="7"/>
  <c r="H89" i="7" s="1"/>
  <c r="H85" i="7"/>
  <c r="H86" i="7" s="1"/>
  <c r="H82" i="7"/>
  <c r="H83" i="7" s="1"/>
  <c r="G94" i="7"/>
  <c r="G95" i="7" s="1"/>
  <c r="G91" i="7"/>
  <c r="G92" i="7"/>
  <c r="G88" i="7"/>
  <c r="G89" i="7"/>
  <c r="G85" i="7"/>
  <c r="G86" i="7"/>
  <c r="G82" i="7"/>
  <c r="G83" i="7" s="1"/>
  <c r="F94" i="7"/>
  <c r="F95" i="7" s="1"/>
  <c r="F91" i="7"/>
  <c r="F92" i="7" s="1"/>
  <c r="F88" i="7"/>
  <c r="F89" i="7"/>
  <c r="F85" i="7"/>
  <c r="F86" i="7" s="1"/>
  <c r="F82" i="7"/>
  <c r="F83" i="7" s="1"/>
  <c r="F98" i="7"/>
  <c r="E94" i="7"/>
  <c r="E95" i="7"/>
  <c r="E91" i="7"/>
  <c r="E92" i="7" s="1"/>
  <c r="E98" i="7" s="1"/>
  <c r="E88" i="7"/>
  <c r="E89" i="7"/>
  <c r="E85" i="7"/>
  <c r="E86" i="7"/>
  <c r="E82" i="7"/>
  <c r="E83" i="7"/>
  <c r="O93" i="7"/>
  <c r="N93" i="7"/>
  <c r="M93" i="7"/>
  <c r="L93" i="7"/>
  <c r="K93" i="7"/>
  <c r="J93" i="7"/>
  <c r="I93" i="7"/>
  <c r="H93" i="7"/>
  <c r="G93" i="7"/>
  <c r="F93" i="7"/>
  <c r="E93" i="7"/>
  <c r="O90" i="7"/>
  <c r="N90" i="7"/>
  <c r="M90" i="7"/>
  <c r="L90" i="7"/>
  <c r="K90" i="7"/>
  <c r="J90" i="7"/>
  <c r="I90" i="7"/>
  <c r="H90" i="7"/>
  <c r="G90" i="7"/>
  <c r="F90" i="7"/>
  <c r="E90" i="7"/>
  <c r="O87" i="7"/>
  <c r="N87" i="7"/>
  <c r="M87" i="7"/>
  <c r="L87" i="7"/>
  <c r="K87" i="7"/>
  <c r="J87" i="7"/>
  <c r="I87" i="7"/>
  <c r="H87" i="7"/>
  <c r="G87" i="7"/>
  <c r="F87" i="7"/>
  <c r="E87" i="7"/>
  <c r="O84" i="7"/>
  <c r="N84" i="7"/>
  <c r="M84" i="7"/>
  <c r="L84" i="7"/>
  <c r="K84" i="7"/>
  <c r="J84" i="7"/>
  <c r="I84" i="7"/>
  <c r="H84" i="7"/>
  <c r="G84" i="7"/>
  <c r="F84" i="7"/>
  <c r="E84" i="7"/>
  <c r="O81" i="7"/>
  <c r="N81" i="7"/>
  <c r="M81" i="7"/>
  <c r="L81" i="7"/>
  <c r="K81" i="7"/>
  <c r="J81" i="7"/>
  <c r="I81" i="7"/>
  <c r="H81" i="7"/>
  <c r="G81" i="7"/>
  <c r="F81" i="7"/>
  <c r="E81" i="7"/>
  <c r="O67" i="7"/>
  <c r="O68" i="7" s="1"/>
  <c r="O66" i="7"/>
  <c r="O60" i="7"/>
  <c r="O57" i="7"/>
  <c r="O54" i="7"/>
  <c r="O51" i="7"/>
  <c r="O48" i="7"/>
  <c r="N67" i="7"/>
  <c r="N66" i="7"/>
  <c r="N60" i="7"/>
  <c r="N57" i="7"/>
  <c r="N54" i="7"/>
  <c r="N51" i="7"/>
  <c r="N48" i="7"/>
  <c r="M67" i="7"/>
  <c r="M66" i="7"/>
  <c r="M60" i="7"/>
  <c r="M57" i="7"/>
  <c r="M54" i="7"/>
  <c r="M51" i="7"/>
  <c r="M48" i="7"/>
  <c r="L67" i="7"/>
  <c r="L68" i="7" s="1"/>
  <c r="L66" i="7"/>
  <c r="L60" i="7"/>
  <c r="L57" i="7"/>
  <c r="L54" i="7"/>
  <c r="L51" i="7"/>
  <c r="L48" i="7"/>
  <c r="K66" i="7"/>
  <c r="K57" i="7"/>
  <c r="K54" i="7"/>
  <c r="K51" i="7"/>
  <c r="K48" i="7"/>
  <c r="K67" i="7"/>
  <c r="J60" i="7"/>
  <c r="K60" i="7"/>
  <c r="J57" i="7"/>
  <c r="J54" i="7"/>
  <c r="J52" i="7"/>
  <c r="J53" i="7"/>
  <c r="J51" i="7"/>
  <c r="J48" i="7"/>
  <c r="J66" i="7"/>
  <c r="J67" i="7"/>
  <c r="I60" i="7"/>
  <c r="I57" i="7"/>
  <c r="I54" i="7"/>
  <c r="I51" i="7"/>
  <c r="I48" i="7"/>
  <c r="F172" i="11"/>
  <c r="B170" i="11"/>
  <c r="F139" i="11"/>
  <c r="B137" i="11"/>
  <c r="F106" i="11"/>
  <c r="B104" i="11"/>
  <c r="F73" i="11"/>
  <c r="B71" i="11"/>
  <c r="B71" i="7" s="1"/>
  <c r="F40" i="11"/>
  <c r="B38" i="11"/>
  <c r="B210" i="7"/>
  <c r="C210" i="7"/>
  <c r="D210" i="7"/>
  <c r="B211" i="7"/>
  <c r="C211" i="7"/>
  <c r="D211" i="7"/>
  <c r="B212" i="7"/>
  <c r="C212" i="7"/>
  <c r="D212" i="7"/>
  <c r="B213" i="7"/>
  <c r="C213" i="7"/>
  <c r="D213" i="7"/>
  <c r="B214" i="7"/>
  <c r="C214" i="7"/>
  <c r="D214" i="7"/>
  <c r="B215" i="7"/>
  <c r="C215" i="7"/>
  <c r="D215" i="7"/>
  <c r="B216" i="7"/>
  <c r="C216" i="7"/>
  <c r="D216" i="7"/>
  <c r="B217" i="7"/>
  <c r="C217" i="7"/>
  <c r="D217" i="7"/>
  <c r="B218" i="7"/>
  <c r="C218" i="7"/>
  <c r="D218" i="7"/>
  <c r="B219" i="7"/>
  <c r="C219" i="7"/>
  <c r="D219" i="7"/>
  <c r="B220" i="7"/>
  <c r="C220" i="7"/>
  <c r="D220" i="7"/>
  <c r="B221" i="7"/>
  <c r="C221" i="7"/>
  <c r="D221" i="7"/>
  <c r="B222" i="7"/>
  <c r="C222" i="7"/>
  <c r="D222" i="7"/>
  <c r="B223" i="7"/>
  <c r="C223" i="7"/>
  <c r="D223" i="7"/>
  <c r="B224" i="7"/>
  <c r="C224" i="7"/>
  <c r="D224" i="7"/>
  <c r="B225" i="7"/>
  <c r="C225" i="7"/>
  <c r="D225" i="7"/>
  <c r="B226" i="7"/>
  <c r="C226" i="7"/>
  <c r="D226" i="7"/>
  <c r="B227" i="7"/>
  <c r="C227" i="7"/>
  <c r="D227" i="7"/>
  <c r="B228" i="7"/>
  <c r="C228" i="7"/>
  <c r="D228" i="7"/>
  <c r="B229" i="7"/>
  <c r="C229" i="7"/>
  <c r="D229" i="7"/>
  <c r="B230" i="7"/>
  <c r="C230" i="7"/>
  <c r="D230" i="7"/>
  <c r="B231" i="7"/>
  <c r="C231" i="7"/>
  <c r="D231" i="7"/>
  <c r="B232" i="7"/>
  <c r="C232" i="7"/>
  <c r="D232" i="7"/>
  <c r="B233" i="7"/>
  <c r="C233" i="7"/>
  <c r="D233" i="7"/>
  <c r="B234" i="7"/>
  <c r="C234" i="7"/>
  <c r="D234" i="7"/>
  <c r="B235" i="7"/>
  <c r="C235" i="7"/>
  <c r="D235" i="7"/>
  <c r="B236" i="7"/>
  <c r="C236" i="7"/>
  <c r="D236" i="7"/>
  <c r="B237" i="7"/>
  <c r="C237" i="7"/>
  <c r="D237" i="7"/>
  <c r="B238" i="7"/>
  <c r="C238" i="7"/>
  <c r="D238" i="7"/>
  <c r="B239" i="7"/>
  <c r="C239" i="7"/>
  <c r="D239" i="7"/>
  <c r="B240" i="7"/>
  <c r="C240" i="7"/>
  <c r="D240" i="7"/>
  <c r="B241" i="7"/>
  <c r="C241" i="7"/>
  <c r="D241" i="7"/>
  <c r="B242" i="7"/>
  <c r="C242" i="7"/>
  <c r="D242" i="7"/>
  <c r="B243" i="7"/>
  <c r="C243" i="7"/>
  <c r="D243" i="7"/>
  <c r="B244" i="7"/>
  <c r="C244" i="7"/>
  <c r="D244" i="7"/>
  <c r="B245" i="7"/>
  <c r="C245" i="7"/>
  <c r="D245" i="7"/>
  <c r="B246" i="7"/>
  <c r="C246" i="7"/>
  <c r="D246" i="7"/>
  <c r="B247" i="7"/>
  <c r="C247" i="7"/>
  <c r="D247" i="7"/>
  <c r="B248" i="7"/>
  <c r="C248" i="7"/>
  <c r="D248" i="7"/>
  <c r="B249" i="7"/>
  <c r="C249" i="7"/>
  <c r="D249" i="7"/>
  <c r="B250" i="7"/>
  <c r="C250" i="7"/>
  <c r="D250" i="7"/>
  <c r="B251" i="7"/>
  <c r="C251" i="7"/>
  <c r="D251" i="7"/>
  <c r="B252" i="7"/>
  <c r="C252" i="7"/>
  <c r="D252" i="7"/>
  <c r="B253" i="7"/>
  <c r="C253" i="7"/>
  <c r="D253" i="7"/>
  <c r="B254" i="7"/>
  <c r="C254" i="7"/>
  <c r="D254" i="7"/>
  <c r="B255" i="7"/>
  <c r="C255" i="7"/>
  <c r="D255" i="7"/>
  <c r="B256" i="7"/>
  <c r="C256" i="7"/>
  <c r="D256" i="7"/>
  <c r="B257" i="7"/>
  <c r="C257" i="7"/>
  <c r="D257" i="7"/>
  <c r="B258" i="7"/>
  <c r="C258" i="7"/>
  <c r="D258" i="7"/>
  <c r="B259" i="7"/>
  <c r="C259" i="7"/>
  <c r="D259" i="7"/>
  <c r="B260" i="7"/>
  <c r="C260" i="7"/>
  <c r="D260" i="7"/>
  <c r="B261" i="7"/>
  <c r="C261" i="7"/>
  <c r="D261" i="7"/>
  <c r="B262" i="7"/>
  <c r="C262" i="7"/>
  <c r="D262" i="7"/>
  <c r="B263" i="7"/>
  <c r="C263" i="7"/>
  <c r="D263" i="7"/>
  <c r="B264" i="7"/>
  <c r="C264" i="7"/>
  <c r="D264" i="7"/>
  <c r="B265" i="7"/>
  <c r="C265" i="7"/>
  <c r="D265" i="7"/>
  <c r="B266" i="7"/>
  <c r="C266" i="7"/>
  <c r="D266" i="7"/>
  <c r="B267" i="7"/>
  <c r="C267" i="7"/>
  <c r="D267" i="7"/>
  <c r="B268" i="7"/>
  <c r="C268" i="7"/>
  <c r="D268" i="7"/>
  <c r="B269" i="7"/>
  <c r="C269" i="7"/>
  <c r="D269" i="7"/>
  <c r="B270" i="7"/>
  <c r="C270" i="7"/>
  <c r="D270" i="7"/>
  <c r="B271" i="7"/>
  <c r="C271" i="7"/>
  <c r="D271" i="7"/>
  <c r="B272" i="7"/>
  <c r="C272" i="7"/>
  <c r="D272" i="7"/>
  <c r="B273" i="7"/>
  <c r="C273" i="7"/>
  <c r="D273" i="7"/>
  <c r="B274" i="7"/>
  <c r="C274" i="7"/>
  <c r="D274" i="7"/>
  <c r="B275" i="7"/>
  <c r="C275" i="7"/>
  <c r="D275" i="7"/>
  <c r="B276" i="7"/>
  <c r="C276" i="7"/>
  <c r="D276" i="7"/>
  <c r="B277" i="7"/>
  <c r="C277" i="7"/>
  <c r="D277" i="7"/>
  <c r="B278" i="7"/>
  <c r="C278" i="7"/>
  <c r="D278" i="7"/>
  <c r="B279" i="7"/>
  <c r="C279" i="7"/>
  <c r="D279" i="7"/>
  <c r="B280" i="7"/>
  <c r="C280" i="7"/>
  <c r="D280" i="7"/>
  <c r="B281" i="7"/>
  <c r="C281" i="7"/>
  <c r="D281" i="7"/>
  <c r="B282" i="7"/>
  <c r="C282" i="7"/>
  <c r="D282" i="7"/>
  <c r="B283" i="7"/>
  <c r="C283" i="7"/>
  <c r="D283" i="7"/>
  <c r="B284" i="7"/>
  <c r="C284" i="7"/>
  <c r="D284" i="7"/>
  <c r="B285" i="7"/>
  <c r="C285" i="7"/>
  <c r="D285" i="7"/>
  <c r="B286" i="7"/>
  <c r="C286" i="7"/>
  <c r="D286" i="7"/>
  <c r="B287" i="7"/>
  <c r="C287" i="7"/>
  <c r="D287" i="7"/>
  <c r="B288" i="7"/>
  <c r="C288" i="7"/>
  <c r="D288" i="7"/>
  <c r="B289" i="7"/>
  <c r="C289" i="7"/>
  <c r="D289" i="7"/>
  <c r="B290" i="7"/>
  <c r="C290" i="7"/>
  <c r="D290" i="7"/>
  <c r="B291" i="7"/>
  <c r="C291" i="7"/>
  <c r="D291" i="7"/>
  <c r="B292" i="7"/>
  <c r="C292" i="7"/>
  <c r="D292" i="7"/>
  <c r="B293" i="7"/>
  <c r="C293" i="7"/>
  <c r="D293" i="7"/>
  <c r="B294" i="7"/>
  <c r="C294" i="7"/>
  <c r="D294" i="7"/>
  <c r="B295" i="7"/>
  <c r="C295" i="7"/>
  <c r="D295" i="7"/>
  <c r="B296" i="7"/>
  <c r="C296" i="7"/>
  <c r="D296" i="7"/>
  <c r="B297" i="7"/>
  <c r="C297" i="7"/>
  <c r="D297" i="7"/>
  <c r="B298" i="7"/>
  <c r="C298" i="7"/>
  <c r="D298" i="7"/>
  <c r="B299" i="7"/>
  <c r="C299" i="7"/>
  <c r="D299" i="7"/>
  <c r="B300" i="7"/>
  <c r="C300" i="7"/>
  <c r="D300" i="7"/>
  <c r="B301" i="7"/>
  <c r="C301" i="7"/>
  <c r="D301" i="7"/>
  <c r="B302" i="7"/>
  <c r="C302" i="7"/>
  <c r="D302" i="7"/>
  <c r="B303" i="7"/>
  <c r="C303" i="7"/>
  <c r="D303" i="7"/>
  <c r="B304" i="7"/>
  <c r="C304" i="7"/>
  <c r="D304" i="7"/>
  <c r="B305" i="7"/>
  <c r="C305" i="7"/>
  <c r="D305" i="7"/>
  <c r="B306" i="7"/>
  <c r="C306" i="7"/>
  <c r="D306" i="7"/>
  <c r="B307" i="7"/>
  <c r="C307" i="7"/>
  <c r="D307" i="7"/>
  <c r="B308" i="7"/>
  <c r="C308" i="7"/>
  <c r="D308" i="7"/>
  <c r="B309" i="7"/>
  <c r="C309" i="7"/>
  <c r="D309" i="7"/>
  <c r="B310" i="7"/>
  <c r="C310" i="7"/>
  <c r="D310" i="7"/>
  <c r="B311" i="7"/>
  <c r="C311" i="7"/>
  <c r="D311" i="7"/>
  <c r="B312" i="7"/>
  <c r="C312" i="7"/>
  <c r="D312" i="7"/>
  <c r="B313" i="7"/>
  <c r="C313" i="7"/>
  <c r="D313" i="7"/>
  <c r="B314" i="7"/>
  <c r="C314" i="7"/>
  <c r="D314" i="7"/>
  <c r="B315" i="7"/>
  <c r="C315" i="7"/>
  <c r="D315" i="7"/>
  <c r="B316" i="7"/>
  <c r="C316" i="7"/>
  <c r="D316" i="7"/>
  <c r="B317" i="7"/>
  <c r="C317" i="7"/>
  <c r="D317" i="7"/>
  <c r="B318" i="7"/>
  <c r="C318" i="7"/>
  <c r="D318" i="7"/>
  <c r="B319" i="7"/>
  <c r="C319" i="7"/>
  <c r="D319" i="7"/>
  <c r="B320" i="7"/>
  <c r="C320" i="7"/>
  <c r="D320" i="7"/>
  <c r="B321" i="7"/>
  <c r="C321" i="7"/>
  <c r="D321" i="7"/>
  <c r="B322" i="7"/>
  <c r="C322" i="7"/>
  <c r="D322" i="7"/>
  <c r="B323" i="7"/>
  <c r="C323" i="7"/>
  <c r="D323" i="7"/>
  <c r="B324" i="7"/>
  <c r="C324" i="7"/>
  <c r="D324" i="7"/>
  <c r="B325" i="7"/>
  <c r="C325" i="7"/>
  <c r="D325" i="7"/>
  <c r="B326" i="7"/>
  <c r="C326" i="7"/>
  <c r="D326" i="7"/>
  <c r="B327" i="7"/>
  <c r="C327" i="7"/>
  <c r="D327" i="7"/>
  <c r="B328" i="7"/>
  <c r="C328" i="7"/>
  <c r="D328" i="7"/>
  <c r="B329" i="7"/>
  <c r="C329" i="7"/>
  <c r="D329" i="7"/>
  <c r="B330" i="7"/>
  <c r="C330" i="7"/>
  <c r="D330" i="7"/>
  <c r="B331" i="7"/>
  <c r="C331" i="7"/>
  <c r="D331" i="7"/>
  <c r="B332" i="7"/>
  <c r="C332" i="7"/>
  <c r="D332" i="7"/>
  <c r="B333" i="7"/>
  <c r="C333" i="7"/>
  <c r="D333" i="7"/>
  <c r="B334" i="7"/>
  <c r="C334" i="7"/>
  <c r="D334" i="7"/>
  <c r="B335" i="7"/>
  <c r="C335" i="7"/>
  <c r="D335" i="7"/>
  <c r="B336" i="7"/>
  <c r="C336" i="7"/>
  <c r="D336" i="7"/>
  <c r="B337" i="7"/>
  <c r="C337" i="7"/>
  <c r="D337" i="7"/>
  <c r="B338" i="7"/>
  <c r="C338" i="7"/>
  <c r="D338" i="7"/>
  <c r="B339" i="7"/>
  <c r="C339" i="7"/>
  <c r="D339" i="7"/>
  <c r="B340" i="7"/>
  <c r="C340" i="7"/>
  <c r="D340" i="7"/>
  <c r="B341" i="7"/>
  <c r="C341" i="7"/>
  <c r="D341" i="7"/>
  <c r="B342" i="7"/>
  <c r="C342" i="7"/>
  <c r="D342" i="7"/>
  <c r="B343" i="7"/>
  <c r="C343" i="7"/>
  <c r="D343" i="7"/>
  <c r="B344" i="7"/>
  <c r="C344" i="7"/>
  <c r="D344" i="7"/>
  <c r="B345" i="7"/>
  <c r="C345" i="7"/>
  <c r="D345" i="7"/>
  <c r="B346" i="7"/>
  <c r="C346" i="7"/>
  <c r="D346" i="7"/>
  <c r="B347" i="7"/>
  <c r="C347" i="7"/>
  <c r="D347" i="7"/>
  <c r="B348" i="7"/>
  <c r="C348" i="7"/>
  <c r="D348" i="7"/>
  <c r="B349" i="7"/>
  <c r="C349" i="7"/>
  <c r="D349" i="7"/>
  <c r="B350" i="7"/>
  <c r="C350" i="7"/>
  <c r="D350" i="7"/>
  <c r="B351" i="7"/>
  <c r="C351" i="7"/>
  <c r="D351" i="7"/>
  <c r="B352" i="7"/>
  <c r="C352" i="7"/>
  <c r="D352" i="7"/>
  <c r="B353" i="7"/>
  <c r="C353" i="7"/>
  <c r="D353" i="7"/>
  <c r="B354" i="7"/>
  <c r="C354" i="7"/>
  <c r="D354" i="7"/>
  <c r="B355" i="7"/>
  <c r="C355" i="7"/>
  <c r="D355" i="7"/>
  <c r="B356" i="7"/>
  <c r="C356" i="7"/>
  <c r="D356" i="7"/>
  <c r="B357" i="7"/>
  <c r="C357" i="7"/>
  <c r="D357" i="7"/>
  <c r="B358" i="7"/>
  <c r="C358" i="7"/>
  <c r="D358" i="7"/>
  <c r="B359" i="7"/>
  <c r="C359" i="7"/>
  <c r="D359" i="7"/>
  <c r="B360" i="7"/>
  <c r="C360" i="7"/>
  <c r="D360" i="7"/>
  <c r="B361" i="7"/>
  <c r="C361" i="7"/>
  <c r="D361" i="7"/>
  <c r="B362" i="7"/>
  <c r="C362" i="7"/>
  <c r="D362" i="7"/>
  <c r="B363" i="7"/>
  <c r="C363" i="7"/>
  <c r="D363" i="7"/>
  <c r="B364" i="7"/>
  <c r="C364" i="7"/>
  <c r="D364" i="7"/>
  <c r="B365" i="7"/>
  <c r="C365" i="7"/>
  <c r="D365" i="7"/>
  <c r="B366" i="7"/>
  <c r="C366" i="7"/>
  <c r="D366" i="7"/>
  <c r="B367" i="7"/>
  <c r="C367" i="7"/>
  <c r="D367" i="7"/>
  <c r="B368" i="7"/>
  <c r="C368" i="7"/>
  <c r="D368" i="7"/>
  <c r="B369" i="7"/>
  <c r="C369" i="7"/>
  <c r="D369" i="7"/>
  <c r="B370" i="7"/>
  <c r="C370" i="7"/>
  <c r="D370" i="7"/>
  <c r="B371" i="7"/>
  <c r="C371" i="7"/>
  <c r="D371" i="7"/>
  <c r="B372" i="7"/>
  <c r="C372" i="7"/>
  <c r="D372" i="7"/>
  <c r="B373" i="7"/>
  <c r="C373" i="7"/>
  <c r="D373" i="7"/>
  <c r="B374" i="7"/>
  <c r="C374" i="7"/>
  <c r="D374" i="7"/>
  <c r="B375" i="7"/>
  <c r="C375" i="7"/>
  <c r="D375" i="7"/>
  <c r="B376" i="7"/>
  <c r="C376" i="7"/>
  <c r="D376" i="7"/>
  <c r="B377" i="7"/>
  <c r="C377" i="7"/>
  <c r="D377" i="7"/>
  <c r="B378" i="7"/>
  <c r="C378" i="7"/>
  <c r="D378" i="7"/>
  <c r="B379" i="7"/>
  <c r="C379" i="7"/>
  <c r="D379" i="7"/>
  <c r="B380" i="7"/>
  <c r="C380" i="7"/>
  <c r="D380" i="7"/>
  <c r="B381" i="7"/>
  <c r="C381" i="7"/>
  <c r="D381" i="7"/>
  <c r="B382" i="7"/>
  <c r="C382" i="7"/>
  <c r="D382" i="7"/>
  <c r="B383" i="7"/>
  <c r="C383" i="7"/>
  <c r="D383" i="7"/>
  <c r="B384" i="7"/>
  <c r="C384" i="7"/>
  <c r="D384" i="7"/>
  <c r="B385" i="7"/>
  <c r="C385" i="7"/>
  <c r="D385" i="7"/>
  <c r="B386" i="7"/>
  <c r="C386" i="7"/>
  <c r="D386" i="7"/>
  <c r="B387" i="7"/>
  <c r="C387" i="7"/>
  <c r="D387" i="7"/>
  <c r="B388" i="7"/>
  <c r="C388" i="7"/>
  <c r="D388" i="7"/>
  <c r="B389" i="7"/>
  <c r="C389" i="7"/>
  <c r="D389" i="7"/>
  <c r="B390" i="7"/>
  <c r="C390" i="7"/>
  <c r="D390" i="7"/>
  <c r="B391" i="7"/>
  <c r="C391" i="7"/>
  <c r="D391" i="7"/>
  <c r="B392" i="7"/>
  <c r="C392" i="7"/>
  <c r="D392" i="7"/>
  <c r="B393" i="7"/>
  <c r="C393" i="7"/>
  <c r="D393" i="7"/>
  <c r="B394" i="7"/>
  <c r="C394" i="7"/>
  <c r="D394" i="7"/>
  <c r="B395" i="7"/>
  <c r="C395" i="7"/>
  <c r="D395" i="7"/>
  <c r="B396" i="7"/>
  <c r="C396" i="7"/>
  <c r="D396" i="7"/>
  <c r="B397" i="7"/>
  <c r="C397" i="7"/>
  <c r="D397" i="7"/>
  <c r="B398" i="7"/>
  <c r="C398" i="7"/>
  <c r="D398" i="7"/>
  <c r="B399" i="7"/>
  <c r="C399" i="7"/>
  <c r="D399" i="7"/>
  <c r="B400" i="7"/>
  <c r="C400" i="7"/>
  <c r="D400" i="7"/>
  <c r="B401" i="7"/>
  <c r="C401" i="7"/>
  <c r="D401" i="7"/>
  <c r="B402" i="7"/>
  <c r="C402" i="7"/>
  <c r="D402" i="7"/>
  <c r="B403" i="7"/>
  <c r="C403" i="7"/>
  <c r="D403" i="7"/>
  <c r="B404" i="7"/>
  <c r="C404" i="7"/>
  <c r="D404" i="7"/>
  <c r="B405" i="7"/>
  <c r="C405" i="7"/>
  <c r="D405" i="7"/>
  <c r="B406" i="7"/>
  <c r="C406" i="7"/>
  <c r="D406" i="7"/>
  <c r="B407" i="7"/>
  <c r="C407" i="7"/>
  <c r="D407" i="7"/>
  <c r="B408" i="7"/>
  <c r="C408" i="7"/>
  <c r="D408" i="7"/>
  <c r="B409" i="7"/>
  <c r="C409" i="7"/>
  <c r="D409" i="7"/>
  <c r="B410" i="7"/>
  <c r="C410" i="7"/>
  <c r="D410" i="7"/>
  <c r="B411" i="7"/>
  <c r="C411" i="7"/>
  <c r="D411" i="7"/>
  <c r="B412" i="7"/>
  <c r="C412" i="7"/>
  <c r="D412" i="7"/>
  <c r="B413" i="7"/>
  <c r="C413" i="7"/>
  <c r="D413" i="7"/>
  <c r="B414" i="7"/>
  <c r="C414" i="7"/>
  <c r="D414" i="7"/>
  <c r="B415" i="7"/>
  <c r="C415" i="7"/>
  <c r="D415" i="7"/>
  <c r="B416" i="7"/>
  <c r="C416" i="7"/>
  <c r="D416" i="7"/>
  <c r="B417" i="7"/>
  <c r="C417" i="7"/>
  <c r="D417" i="7"/>
  <c r="B418" i="7"/>
  <c r="C418" i="7"/>
  <c r="D418" i="7"/>
  <c r="B419" i="7"/>
  <c r="C419" i="7"/>
  <c r="D419" i="7"/>
  <c r="B420" i="7"/>
  <c r="C420" i="7"/>
  <c r="D420" i="7"/>
  <c r="B421" i="7"/>
  <c r="C421" i="7"/>
  <c r="D421" i="7"/>
  <c r="B422" i="7"/>
  <c r="C422" i="7"/>
  <c r="D422" i="7"/>
  <c r="B423" i="7"/>
  <c r="C423" i="7"/>
  <c r="D423" i="7"/>
  <c r="B424" i="7"/>
  <c r="C424" i="7"/>
  <c r="D424" i="7"/>
  <c r="B425" i="7"/>
  <c r="C425" i="7"/>
  <c r="D425" i="7"/>
  <c r="B426" i="7"/>
  <c r="C426" i="7"/>
  <c r="D426" i="7"/>
  <c r="B427" i="7"/>
  <c r="C427" i="7"/>
  <c r="D427" i="7"/>
  <c r="B428" i="7"/>
  <c r="C428" i="7"/>
  <c r="D428" i="7"/>
  <c r="B429" i="7"/>
  <c r="C429" i="7"/>
  <c r="D429" i="7"/>
  <c r="B430" i="7"/>
  <c r="C430" i="7"/>
  <c r="D430" i="7"/>
  <c r="B431" i="7"/>
  <c r="C431" i="7"/>
  <c r="D431" i="7"/>
  <c r="B432" i="7"/>
  <c r="C432" i="7"/>
  <c r="D432" i="7"/>
  <c r="B433" i="7"/>
  <c r="C433" i="7"/>
  <c r="D433" i="7"/>
  <c r="B434" i="7"/>
  <c r="C434" i="7"/>
  <c r="D434" i="7"/>
  <c r="B435" i="7"/>
  <c r="C435" i="7"/>
  <c r="D435" i="7"/>
  <c r="B436" i="7"/>
  <c r="C436" i="7"/>
  <c r="D436" i="7"/>
  <c r="B437" i="7"/>
  <c r="C437" i="7"/>
  <c r="D437" i="7"/>
  <c r="B438" i="7"/>
  <c r="C438" i="7"/>
  <c r="D438" i="7"/>
  <c r="B439" i="7"/>
  <c r="C439" i="7"/>
  <c r="D439" i="7"/>
  <c r="B440" i="7"/>
  <c r="C440" i="7"/>
  <c r="D440" i="7"/>
  <c r="B441" i="7"/>
  <c r="C441" i="7"/>
  <c r="D441" i="7"/>
  <c r="B442" i="7"/>
  <c r="C442" i="7"/>
  <c r="D442" i="7"/>
  <c r="B443" i="7"/>
  <c r="C443" i="7"/>
  <c r="D443" i="7"/>
  <c r="B444" i="7"/>
  <c r="C444" i="7"/>
  <c r="D444" i="7"/>
  <c r="B445" i="7"/>
  <c r="C445" i="7"/>
  <c r="D445" i="7"/>
  <c r="B446" i="7"/>
  <c r="C446" i="7"/>
  <c r="D446" i="7"/>
  <c r="B447" i="7"/>
  <c r="C447" i="7"/>
  <c r="D447" i="7"/>
  <c r="B448" i="7"/>
  <c r="C448" i="7"/>
  <c r="D448" i="7"/>
  <c r="B449" i="7"/>
  <c r="C449" i="7"/>
  <c r="D449" i="7"/>
  <c r="B450" i="7"/>
  <c r="C450" i="7"/>
  <c r="D450" i="7"/>
  <c r="B451" i="7"/>
  <c r="C451" i="7"/>
  <c r="D451" i="7"/>
  <c r="B452" i="7"/>
  <c r="C452" i="7"/>
  <c r="D452" i="7"/>
  <c r="B453" i="7"/>
  <c r="C453" i="7"/>
  <c r="D453" i="7"/>
  <c r="B454" i="7"/>
  <c r="C454" i="7"/>
  <c r="D454" i="7"/>
  <c r="B455" i="7"/>
  <c r="C455" i="7"/>
  <c r="D455" i="7"/>
  <c r="B456" i="7"/>
  <c r="C456" i="7"/>
  <c r="D456" i="7"/>
  <c r="B457" i="7"/>
  <c r="C457" i="7"/>
  <c r="D457" i="7"/>
  <c r="B458" i="7"/>
  <c r="C458" i="7"/>
  <c r="D458" i="7"/>
  <c r="B459" i="7"/>
  <c r="C459" i="7"/>
  <c r="D459" i="7"/>
  <c r="B460" i="7"/>
  <c r="C460" i="7"/>
  <c r="D460" i="7"/>
  <c r="B461" i="7"/>
  <c r="C461" i="7"/>
  <c r="D461" i="7"/>
  <c r="B462" i="7"/>
  <c r="C462" i="7"/>
  <c r="D462" i="7"/>
  <c r="B463" i="7"/>
  <c r="C463" i="7"/>
  <c r="D463" i="7"/>
  <c r="B464" i="7"/>
  <c r="C464" i="7"/>
  <c r="D464" i="7"/>
  <c r="B465" i="7"/>
  <c r="C465" i="7"/>
  <c r="D465" i="7"/>
  <c r="B466" i="7"/>
  <c r="C466" i="7"/>
  <c r="D466" i="7"/>
  <c r="B467" i="7"/>
  <c r="C467" i="7"/>
  <c r="D467" i="7"/>
  <c r="B468" i="7"/>
  <c r="C468" i="7"/>
  <c r="D468" i="7"/>
  <c r="B469" i="7"/>
  <c r="C469" i="7"/>
  <c r="D469" i="7"/>
  <c r="B470" i="7"/>
  <c r="C470" i="7"/>
  <c r="D470" i="7"/>
  <c r="B471" i="7"/>
  <c r="C471" i="7"/>
  <c r="D471" i="7"/>
  <c r="B472" i="7"/>
  <c r="C472" i="7"/>
  <c r="D472" i="7"/>
  <c r="B473" i="7"/>
  <c r="C473" i="7"/>
  <c r="D473" i="7"/>
  <c r="B474" i="7"/>
  <c r="C474" i="7"/>
  <c r="D474" i="7"/>
  <c r="B475" i="7"/>
  <c r="C475" i="7"/>
  <c r="D475" i="7"/>
  <c r="B476" i="7"/>
  <c r="C476" i="7"/>
  <c r="D476" i="7"/>
  <c r="B477" i="7"/>
  <c r="C477" i="7"/>
  <c r="D477" i="7"/>
  <c r="B478" i="7"/>
  <c r="C478" i="7"/>
  <c r="D478" i="7"/>
  <c r="B479" i="7"/>
  <c r="C479" i="7"/>
  <c r="D479" i="7"/>
  <c r="B480" i="7"/>
  <c r="C480" i="7"/>
  <c r="D480" i="7"/>
  <c r="B481" i="7"/>
  <c r="C481" i="7"/>
  <c r="D481" i="7"/>
  <c r="B482" i="7"/>
  <c r="C482" i="7"/>
  <c r="D482" i="7"/>
  <c r="B483" i="7"/>
  <c r="C483" i="7"/>
  <c r="D483" i="7"/>
  <c r="B484" i="7"/>
  <c r="C484" i="7"/>
  <c r="D484" i="7"/>
  <c r="B485" i="7"/>
  <c r="C485" i="7"/>
  <c r="D485" i="7"/>
  <c r="B486" i="7"/>
  <c r="C486" i="7"/>
  <c r="D486" i="7"/>
  <c r="B487" i="7"/>
  <c r="C487" i="7"/>
  <c r="D487" i="7"/>
  <c r="B488" i="7"/>
  <c r="C488" i="7"/>
  <c r="D488" i="7"/>
  <c r="B489" i="7"/>
  <c r="C489" i="7"/>
  <c r="D489" i="7"/>
  <c r="B490" i="7"/>
  <c r="C490" i="7"/>
  <c r="D490" i="7"/>
  <c r="B491" i="7"/>
  <c r="C491" i="7"/>
  <c r="D491" i="7"/>
  <c r="B492" i="7"/>
  <c r="C492" i="7"/>
  <c r="D492" i="7"/>
  <c r="B493" i="7"/>
  <c r="C493" i="7"/>
  <c r="D493" i="7"/>
  <c r="B494" i="7"/>
  <c r="C494" i="7"/>
  <c r="D494" i="7"/>
  <c r="B495" i="7"/>
  <c r="C495" i="7"/>
  <c r="D495" i="7"/>
  <c r="B496" i="7"/>
  <c r="C496" i="7"/>
  <c r="D496" i="7"/>
  <c r="B497" i="7"/>
  <c r="C497" i="7"/>
  <c r="D497" i="7"/>
  <c r="B498" i="7"/>
  <c r="C498" i="7"/>
  <c r="D498" i="7"/>
  <c r="B499" i="7"/>
  <c r="C499" i="7"/>
  <c r="D499" i="7"/>
  <c r="B500" i="7"/>
  <c r="C500" i="7"/>
  <c r="D500" i="7"/>
  <c r="B501" i="7"/>
  <c r="C501" i="7"/>
  <c r="D501" i="7"/>
  <c r="B502" i="7"/>
  <c r="C502" i="7"/>
  <c r="D502" i="7"/>
  <c r="B503" i="7"/>
  <c r="C503" i="7"/>
  <c r="D503" i="7"/>
  <c r="B504" i="7"/>
  <c r="C504" i="7"/>
  <c r="D504" i="7"/>
  <c r="B505" i="7"/>
  <c r="C505" i="7"/>
  <c r="D505" i="7"/>
  <c r="B506" i="7"/>
  <c r="C506" i="7"/>
  <c r="D506" i="7"/>
  <c r="B507" i="7"/>
  <c r="C507" i="7"/>
  <c r="D507" i="7"/>
  <c r="B508" i="7"/>
  <c r="C508" i="7"/>
  <c r="D508" i="7"/>
  <c r="B509" i="7"/>
  <c r="C509" i="7"/>
  <c r="D509" i="7"/>
  <c r="B510" i="7"/>
  <c r="C510" i="7"/>
  <c r="D510" i="7"/>
  <c r="B511" i="7"/>
  <c r="C511" i="7"/>
  <c r="D511" i="7"/>
  <c r="B512" i="7"/>
  <c r="C512" i="7"/>
  <c r="D512" i="7"/>
  <c r="B513" i="7"/>
  <c r="C513" i="7"/>
  <c r="D513" i="7"/>
  <c r="B514" i="7"/>
  <c r="C514" i="7"/>
  <c r="D514" i="7"/>
  <c r="B515" i="7"/>
  <c r="C515" i="7"/>
  <c r="D515" i="7"/>
  <c r="B516" i="7"/>
  <c r="C516" i="7"/>
  <c r="D516" i="7"/>
  <c r="B517" i="7"/>
  <c r="C517" i="7"/>
  <c r="D517" i="7"/>
  <c r="B518" i="7"/>
  <c r="C518" i="7"/>
  <c r="D518" i="7"/>
  <c r="B519" i="7"/>
  <c r="C519" i="7"/>
  <c r="D519" i="7"/>
  <c r="B520" i="7"/>
  <c r="C520" i="7"/>
  <c r="D520" i="7"/>
  <c r="B521" i="7"/>
  <c r="C521" i="7"/>
  <c r="D521" i="7"/>
  <c r="B522" i="7"/>
  <c r="C522" i="7"/>
  <c r="D522" i="7"/>
  <c r="B523" i="7"/>
  <c r="C523" i="7"/>
  <c r="D523" i="7"/>
  <c r="B524" i="7"/>
  <c r="C524" i="7"/>
  <c r="D524" i="7"/>
  <c r="B525" i="7"/>
  <c r="C525" i="7"/>
  <c r="D525" i="7"/>
  <c r="B526" i="7"/>
  <c r="C526" i="7"/>
  <c r="D526" i="7"/>
  <c r="B527" i="7"/>
  <c r="C527" i="7"/>
  <c r="D527" i="7"/>
  <c r="B528" i="7"/>
  <c r="C528" i="7"/>
  <c r="D528" i="7"/>
  <c r="B529" i="7"/>
  <c r="C529" i="7"/>
  <c r="D529" i="7"/>
  <c r="B530" i="7"/>
  <c r="C530" i="7"/>
  <c r="D530" i="7"/>
  <c r="B531" i="7"/>
  <c r="C531" i="7"/>
  <c r="D531" i="7"/>
  <c r="B532" i="7"/>
  <c r="C532" i="7"/>
  <c r="D532" i="7"/>
  <c r="B533" i="7"/>
  <c r="C533" i="7"/>
  <c r="D533" i="7"/>
  <c r="B534" i="7"/>
  <c r="C534" i="7"/>
  <c r="D534" i="7"/>
  <c r="B535" i="7"/>
  <c r="C535" i="7"/>
  <c r="D535" i="7"/>
  <c r="B536" i="7"/>
  <c r="C536" i="7"/>
  <c r="D536" i="7"/>
  <c r="B537" i="7"/>
  <c r="C537" i="7"/>
  <c r="D537" i="7"/>
  <c r="B538" i="7"/>
  <c r="C538" i="7"/>
  <c r="D538" i="7"/>
  <c r="B539" i="7"/>
  <c r="C539" i="7"/>
  <c r="D539" i="7"/>
  <c r="B540" i="7"/>
  <c r="C540" i="7"/>
  <c r="D540" i="7"/>
  <c r="B541" i="7"/>
  <c r="C541" i="7"/>
  <c r="D541" i="7"/>
  <c r="B542" i="7"/>
  <c r="C542" i="7"/>
  <c r="D542" i="7"/>
  <c r="B543" i="7"/>
  <c r="C543" i="7"/>
  <c r="D543" i="7"/>
  <c r="B544" i="7"/>
  <c r="C544" i="7"/>
  <c r="D544" i="7"/>
  <c r="B545" i="7"/>
  <c r="C545" i="7"/>
  <c r="D545" i="7"/>
  <c r="B546" i="7"/>
  <c r="C546" i="7"/>
  <c r="D546" i="7"/>
  <c r="B547" i="7"/>
  <c r="C547" i="7"/>
  <c r="D547" i="7"/>
  <c r="B548" i="7"/>
  <c r="C548" i="7"/>
  <c r="D548" i="7"/>
  <c r="B549" i="7"/>
  <c r="C549" i="7"/>
  <c r="D549" i="7"/>
  <c r="B550" i="7"/>
  <c r="C550" i="7"/>
  <c r="D550" i="7"/>
  <c r="B551" i="7"/>
  <c r="C551" i="7"/>
  <c r="D551" i="7"/>
  <c r="B552" i="7"/>
  <c r="C552" i="7"/>
  <c r="D552" i="7"/>
  <c r="B553" i="7"/>
  <c r="C553" i="7"/>
  <c r="D553" i="7"/>
  <c r="B554" i="7"/>
  <c r="C554" i="7"/>
  <c r="D554" i="7"/>
  <c r="B555" i="7"/>
  <c r="C555" i="7"/>
  <c r="D555" i="7"/>
  <c r="B556" i="7"/>
  <c r="C556" i="7"/>
  <c r="D556" i="7"/>
  <c r="B557" i="7"/>
  <c r="C557" i="7"/>
  <c r="D557" i="7"/>
  <c r="B558" i="7"/>
  <c r="C558" i="7"/>
  <c r="D558" i="7"/>
  <c r="B559" i="7"/>
  <c r="C559" i="7"/>
  <c r="D559" i="7"/>
  <c r="B560" i="7"/>
  <c r="C560" i="7"/>
  <c r="D560" i="7"/>
  <c r="B561" i="7"/>
  <c r="C561" i="7"/>
  <c r="D561" i="7"/>
  <c r="B562" i="7"/>
  <c r="C562" i="7"/>
  <c r="D562" i="7"/>
  <c r="B563" i="7"/>
  <c r="C563" i="7"/>
  <c r="D563" i="7"/>
  <c r="B564" i="7"/>
  <c r="C564" i="7"/>
  <c r="D564" i="7"/>
  <c r="B565" i="7"/>
  <c r="C565" i="7"/>
  <c r="D565" i="7"/>
  <c r="B566" i="7"/>
  <c r="C566" i="7"/>
  <c r="D566" i="7"/>
  <c r="B567" i="7"/>
  <c r="C567" i="7"/>
  <c r="D567" i="7"/>
  <c r="B568" i="7"/>
  <c r="C568" i="7"/>
  <c r="D568" i="7"/>
  <c r="B569" i="7"/>
  <c r="C569" i="7"/>
  <c r="D569" i="7"/>
  <c r="B570" i="7"/>
  <c r="C570" i="7"/>
  <c r="D570" i="7"/>
  <c r="B571" i="7"/>
  <c r="C571" i="7"/>
  <c r="D571" i="7"/>
  <c r="B572" i="7"/>
  <c r="C572" i="7"/>
  <c r="D572" i="7"/>
  <c r="B573" i="7"/>
  <c r="C573" i="7"/>
  <c r="D573" i="7"/>
  <c r="B574" i="7"/>
  <c r="C574" i="7"/>
  <c r="D574" i="7"/>
  <c r="B575" i="7"/>
  <c r="C575" i="7"/>
  <c r="D575" i="7"/>
  <c r="B576" i="7"/>
  <c r="C576" i="7"/>
  <c r="D576" i="7"/>
  <c r="B577" i="7"/>
  <c r="C577" i="7"/>
  <c r="D577" i="7"/>
  <c r="B578" i="7"/>
  <c r="C578" i="7"/>
  <c r="D578" i="7"/>
  <c r="B579" i="7"/>
  <c r="C579" i="7"/>
  <c r="D579" i="7"/>
  <c r="B580" i="7"/>
  <c r="C580" i="7"/>
  <c r="D580" i="7"/>
  <c r="B581" i="7"/>
  <c r="C581" i="7"/>
  <c r="D581" i="7"/>
  <c r="B582" i="7"/>
  <c r="C582" i="7"/>
  <c r="D582" i="7"/>
  <c r="B583" i="7"/>
  <c r="C583" i="7"/>
  <c r="D583" i="7"/>
  <c r="B584" i="7"/>
  <c r="C584" i="7"/>
  <c r="D584" i="7"/>
  <c r="B585" i="7"/>
  <c r="C585" i="7"/>
  <c r="D585" i="7"/>
  <c r="B586" i="7"/>
  <c r="C586" i="7"/>
  <c r="D586" i="7"/>
  <c r="B587" i="7"/>
  <c r="C587" i="7"/>
  <c r="D587" i="7"/>
  <c r="B588" i="7"/>
  <c r="C588" i="7"/>
  <c r="D588" i="7"/>
  <c r="B589" i="7"/>
  <c r="C589" i="7"/>
  <c r="D589" i="7"/>
  <c r="B590" i="7"/>
  <c r="C590" i="7"/>
  <c r="D590" i="7"/>
  <c r="B591" i="7"/>
  <c r="C591" i="7"/>
  <c r="D591" i="7"/>
  <c r="B592" i="7"/>
  <c r="C592" i="7"/>
  <c r="D592" i="7"/>
  <c r="B593" i="7"/>
  <c r="C593" i="7"/>
  <c r="D593" i="7"/>
  <c r="B594" i="7"/>
  <c r="C594" i="7"/>
  <c r="D594" i="7"/>
  <c r="B595" i="7"/>
  <c r="C595" i="7"/>
  <c r="D595" i="7"/>
  <c r="B596" i="7"/>
  <c r="C596" i="7"/>
  <c r="D596" i="7"/>
  <c r="B597" i="7"/>
  <c r="C597" i="7"/>
  <c r="D597" i="7"/>
  <c r="B598" i="7"/>
  <c r="C598" i="7"/>
  <c r="D598" i="7"/>
  <c r="B599" i="7"/>
  <c r="C599" i="7"/>
  <c r="D599" i="7"/>
  <c r="B600" i="7"/>
  <c r="C600" i="7"/>
  <c r="D600" i="7"/>
  <c r="B601" i="7"/>
  <c r="C601" i="7"/>
  <c r="D601" i="7"/>
  <c r="B602" i="7"/>
  <c r="C602" i="7"/>
  <c r="D602" i="7"/>
  <c r="B603" i="7"/>
  <c r="C603" i="7"/>
  <c r="D603" i="7"/>
  <c r="B604" i="7"/>
  <c r="C604" i="7"/>
  <c r="D604" i="7"/>
  <c r="B605" i="7"/>
  <c r="C605" i="7"/>
  <c r="D605" i="7"/>
  <c r="B606" i="7"/>
  <c r="C606" i="7"/>
  <c r="D606" i="7"/>
  <c r="B607" i="7"/>
  <c r="C607" i="7"/>
  <c r="D607" i="7"/>
  <c r="B608" i="7"/>
  <c r="C608" i="7"/>
  <c r="D608" i="7"/>
  <c r="B609" i="7"/>
  <c r="C609" i="7"/>
  <c r="D609" i="7"/>
  <c r="B610" i="7"/>
  <c r="C610" i="7"/>
  <c r="D610" i="7"/>
  <c r="B611" i="7"/>
  <c r="C611" i="7"/>
  <c r="D611" i="7"/>
  <c r="B612" i="7"/>
  <c r="C612" i="7"/>
  <c r="D612" i="7"/>
  <c r="B613" i="7"/>
  <c r="C613" i="7"/>
  <c r="D613" i="7"/>
  <c r="B614" i="7"/>
  <c r="C614" i="7"/>
  <c r="D614" i="7"/>
  <c r="B615" i="7"/>
  <c r="C615" i="7"/>
  <c r="D615" i="7"/>
  <c r="B616" i="7"/>
  <c r="C616" i="7"/>
  <c r="D616" i="7"/>
  <c r="B617" i="7"/>
  <c r="C617" i="7"/>
  <c r="D617" i="7"/>
  <c r="B618" i="7"/>
  <c r="C618" i="7"/>
  <c r="D618" i="7"/>
  <c r="B619" i="7"/>
  <c r="C619" i="7"/>
  <c r="D619" i="7"/>
  <c r="B620" i="7"/>
  <c r="C620" i="7"/>
  <c r="D620" i="7"/>
  <c r="B621" i="7"/>
  <c r="C621" i="7"/>
  <c r="D621" i="7"/>
  <c r="B622" i="7"/>
  <c r="C622" i="7"/>
  <c r="D622" i="7"/>
  <c r="B623" i="7"/>
  <c r="C623" i="7"/>
  <c r="D623" i="7"/>
  <c r="B624" i="7"/>
  <c r="C624" i="7"/>
  <c r="D624" i="7"/>
  <c r="B625" i="7"/>
  <c r="C625" i="7"/>
  <c r="D625" i="7"/>
  <c r="B626" i="7"/>
  <c r="C626" i="7"/>
  <c r="D626" i="7"/>
  <c r="B627" i="7"/>
  <c r="C627" i="7"/>
  <c r="D627" i="7"/>
  <c r="B628" i="7"/>
  <c r="C628" i="7"/>
  <c r="D628" i="7"/>
  <c r="B629" i="7"/>
  <c r="C629" i="7"/>
  <c r="D629" i="7"/>
  <c r="B630" i="7"/>
  <c r="C630" i="7"/>
  <c r="D630" i="7"/>
  <c r="B631" i="7"/>
  <c r="C631" i="7"/>
  <c r="D631" i="7"/>
  <c r="B632" i="7"/>
  <c r="C632" i="7"/>
  <c r="D632" i="7"/>
  <c r="B633" i="7"/>
  <c r="C633" i="7"/>
  <c r="D633" i="7"/>
  <c r="B634" i="7"/>
  <c r="C634" i="7"/>
  <c r="D634" i="7"/>
  <c r="B635" i="7"/>
  <c r="C635" i="7"/>
  <c r="D635" i="7"/>
  <c r="B636" i="7"/>
  <c r="C636" i="7"/>
  <c r="D636" i="7"/>
  <c r="B637" i="7"/>
  <c r="C637" i="7"/>
  <c r="D637" i="7"/>
  <c r="B638" i="7"/>
  <c r="C638" i="7"/>
  <c r="D638" i="7"/>
  <c r="B639" i="7"/>
  <c r="C639" i="7"/>
  <c r="D639" i="7"/>
  <c r="B640" i="7"/>
  <c r="C640" i="7"/>
  <c r="D640" i="7"/>
  <c r="B641" i="7"/>
  <c r="C641" i="7"/>
  <c r="D641" i="7"/>
  <c r="B642" i="7"/>
  <c r="C642" i="7"/>
  <c r="D642" i="7"/>
  <c r="B643" i="7"/>
  <c r="C643" i="7"/>
  <c r="D643" i="7"/>
  <c r="B644" i="7"/>
  <c r="C644" i="7"/>
  <c r="D644" i="7"/>
  <c r="B645" i="7"/>
  <c r="C645" i="7"/>
  <c r="D645" i="7"/>
  <c r="B646" i="7"/>
  <c r="C646" i="7"/>
  <c r="D646" i="7"/>
  <c r="B647" i="7"/>
  <c r="C647" i="7"/>
  <c r="D647" i="7"/>
  <c r="B648" i="7"/>
  <c r="C648" i="7"/>
  <c r="D648" i="7"/>
  <c r="B649" i="7"/>
  <c r="C649" i="7"/>
  <c r="D649" i="7"/>
  <c r="B650" i="7"/>
  <c r="C650" i="7"/>
  <c r="D650" i="7"/>
  <c r="B651" i="7"/>
  <c r="C651" i="7"/>
  <c r="D651" i="7"/>
  <c r="B652" i="7"/>
  <c r="C652" i="7"/>
  <c r="D652" i="7"/>
  <c r="B653" i="7"/>
  <c r="C653" i="7"/>
  <c r="D653" i="7"/>
  <c r="B654" i="7"/>
  <c r="C654" i="7"/>
  <c r="D654" i="7"/>
  <c r="B655" i="7"/>
  <c r="C655" i="7"/>
  <c r="D655" i="7"/>
  <c r="B656" i="7"/>
  <c r="C656" i="7"/>
  <c r="D656" i="7"/>
  <c r="B657" i="7"/>
  <c r="C657" i="7"/>
  <c r="D657" i="7"/>
  <c r="B658" i="7"/>
  <c r="C658" i="7"/>
  <c r="D658" i="7"/>
  <c r="B659" i="7"/>
  <c r="C659" i="7"/>
  <c r="D659" i="7"/>
  <c r="B660" i="7"/>
  <c r="C660" i="7"/>
  <c r="D660" i="7"/>
  <c r="B661" i="7"/>
  <c r="C661" i="7"/>
  <c r="D661" i="7"/>
  <c r="B662" i="7"/>
  <c r="C662" i="7"/>
  <c r="D662" i="7"/>
  <c r="B663" i="7"/>
  <c r="C663" i="7"/>
  <c r="D663" i="7"/>
  <c r="B664" i="7"/>
  <c r="C664" i="7"/>
  <c r="D664" i="7"/>
  <c r="B665" i="7"/>
  <c r="C665" i="7"/>
  <c r="D665" i="7"/>
  <c r="B666" i="7"/>
  <c r="C666" i="7"/>
  <c r="D666" i="7"/>
  <c r="B667" i="7"/>
  <c r="C667" i="7"/>
  <c r="D667" i="7"/>
  <c r="B668" i="7"/>
  <c r="C668" i="7"/>
  <c r="D668" i="7"/>
  <c r="B669" i="7"/>
  <c r="C669" i="7"/>
  <c r="D669" i="7"/>
  <c r="B670" i="7"/>
  <c r="C670" i="7"/>
  <c r="D670" i="7"/>
  <c r="J49" i="7"/>
  <c r="J50" i="7"/>
  <c r="K49" i="7"/>
  <c r="K50" i="7"/>
  <c r="K65" i="7" s="1"/>
  <c r="L49" i="7"/>
  <c r="L50" i="7" s="1"/>
  <c r="M49" i="7"/>
  <c r="M50" i="7" s="1"/>
  <c r="N49" i="7"/>
  <c r="N50" i="7"/>
  <c r="O49" i="7"/>
  <c r="O50" i="7"/>
  <c r="K52" i="7"/>
  <c r="K53" i="7" s="1"/>
  <c r="L52" i="7"/>
  <c r="L53" i="7" s="1"/>
  <c r="M52" i="7"/>
  <c r="M53" i="7"/>
  <c r="N52" i="7"/>
  <c r="N53" i="7"/>
  <c r="O52" i="7"/>
  <c r="O53" i="7" s="1"/>
  <c r="J55" i="7"/>
  <c r="J56" i="7" s="1"/>
  <c r="K55" i="7"/>
  <c r="K56" i="7"/>
  <c r="L55" i="7"/>
  <c r="L56" i="7"/>
  <c r="M55" i="7"/>
  <c r="M56" i="7" s="1"/>
  <c r="N55" i="7"/>
  <c r="N56" i="7" s="1"/>
  <c r="O55" i="7"/>
  <c r="O56" i="7"/>
  <c r="J58" i="7"/>
  <c r="J59" i="7"/>
  <c r="K58" i="7"/>
  <c r="K59" i="7" s="1"/>
  <c r="L58" i="7"/>
  <c r="L59" i="7" s="1"/>
  <c r="M58" i="7"/>
  <c r="M59" i="7"/>
  <c r="N58" i="7"/>
  <c r="N59" i="7"/>
  <c r="O58" i="7"/>
  <c r="O59" i="7" s="1"/>
  <c r="J61" i="7"/>
  <c r="J62" i="7" s="1"/>
  <c r="J65" i="7" s="1"/>
  <c r="K61" i="7"/>
  <c r="K62" i="7" s="1"/>
  <c r="L61" i="7"/>
  <c r="L62" i="7" s="1"/>
  <c r="L65" i="7" s="1"/>
  <c r="M61" i="7"/>
  <c r="M62" i="7" s="1"/>
  <c r="N61" i="7"/>
  <c r="N62" i="7"/>
  <c r="N65" i="7" s="1"/>
  <c r="O61" i="7"/>
  <c r="O62" i="7"/>
  <c r="O65" i="7" s="1"/>
  <c r="K68" i="7"/>
  <c r="M68" i="7"/>
  <c r="N68" i="7"/>
  <c r="B169" i="7"/>
  <c r="C169" i="7"/>
  <c r="D169" i="7"/>
  <c r="B170" i="7"/>
  <c r="C170" i="7"/>
  <c r="D170" i="7"/>
  <c r="B171" i="7"/>
  <c r="N171" i="7"/>
  <c r="O171" i="7"/>
  <c r="D173" i="7"/>
  <c r="E173" i="7"/>
  <c r="F173" i="7"/>
  <c r="G173" i="7"/>
  <c r="H173" i="7"/>
  <c r="I173" i="7"/>
  <c r="J173" i="7"/>
  <c r="K41" i="7"/>
  <c r="K74" i="7"/>
  <c r="K107" i="7" s="1"/>
  <c r="K140" i="7" s="1"/>
  <c r="K173" i="7" s="1"/>
  <c r="L41" i="7"/>
  <c r="L74" i="7"/>
  <c r="L107" i="7" s="1"/>
  <c r="L140" i="7" s="1"/>
  <c r="L173" i="7" s="1"/>
  <c r="M41" i="7"/>
  <c r="M74" i="7" s="1"/>
  <c r="M107" i="7" s="1"/>
  <c r="M140" i="7" s="1"/>
  <c r="M173" i="7" s="1"/>
  <c r="N41" i="7"/>
  <c r="N74" i="7" s="1"/>
  <c r="N107" i="7" s="1"/>
  <c r="N140" i="7" s="1"/>
  <c r="N173" i="7" s="1"/>
  <c r="O41" i="7"/>
  <c r="O74" i="7" s="1"/>
  <c r="O107" i="7" s="1"/>
  <c r="O140" i="7" s="1"/>
  <c r="O173" i="7" s="1"/>
  <c r="B174" i="7"/>
  <c r="C174" i="7"/>
  <c r="D174" i="7"/>
  <c r="B175" i="7"/>
  <c r="C175" i="7"/>
  <c r="D175" i="7"/>
  <c r="V175" i="7"/>
  <c r="W175" i="7"/>
  <c r="X175" i="7"/>
  <c r="Y175" i="7"/>
  <c r="Z175" i="7"/>
  <c r="AA175" i="7"/>
  <c r="AB175" i="7"/>
  <c r="AC175" i="7"/>
  <c r="AD175" i="7"/>
  <c r="AE175" i="7"/>
  <c r="AF175" i="7"/>
  <c r="B176" i="7"/>
  <c r="C176" i="7"/>
  <c r="D176" i="7"/>
  <c r="B177" i="7"/>
  <c r="C177" i="7"/>
  <c r="D177" i="7"/>
  <c r="B178" i="7"/>
  <c r="C178" i="7"/>
  <c r="D178" i="7"/>
  <c r="B179" i="7"/>
  <c r="C179" i="7"/>
  <c r="D179" i="7"/>
  <c r="B180" i="7"/>
  <c r="C180" i="7"/>
  <c r="D180" i="7"/>
  <c r="B181" i="7"/>
  <c r="C181" i="7"/>
  <c r="D181" i="7"/>
  <c r="B182" i="7"/>
  <c r="C182" i="7"/>
  <c r="D182" i="7"/>
  <c r="B183" i="7"/>
  <c r="C183" i="7"/>
  <c r="D183" i="7"/>
  <c r="B184" i="7"/>
  <c r="C184" i="7"/>
  <c r="D184" i="7"/>
  <c r="B185" i="7"/>
  <c r="C185" i="7"/>
  <c r="D185" i="7"/>
  <c r="B186" i="7"/>
  <c r="C186" i="7"/>
  <c r="D186" i="7"/>
  <c r="B187" i="7"/>
  <c r="C187" i="7"/>
  <c r="D187" i="7"/>
  <c r="B188" i="7"/>
  <c r="C188" i="7"/>
  <c r="D188" i="7"/>
  <c r="B189" i="7"/>
  <c r="C189" i="7"/>
  <c r="D189" i="7"/>
  <c r="B190" i="7"/>
  <c r="C190" i="7"/>
  <c r="D190" i="7"/>
  <c r="B191" i="7"/>
  <c r="C191" i="7"/>
  <c r="D191" i="7"/>
  <c r="B192" i="7"/>
  <c r="C192" i="7"/>
  <c r="D192" i="7"/>
  <c r="B193" i="7"/>
  <c r="C193" i="7"/>
  <c r="D193" i="7"/>
  <c r="B194" i="7"/>
  <c r="C194" i="7"/>
  <c r="D194" i="7"/>
  <c r="B195" i="7"/>
  <c r="C195" i="7"/>
  <c r="D195" i="7"/>
  <c r="B196" i="7"/>
  <c r="C196" i="7"/>
  <c r="D196" i="7"/>
  <c r="B197" i="7"/>
  <c r="C197" i="7"/>
  <c r="D197" i="7"/>
  <c r="B198" i="7"/>
  <c r="C198" i="7"/>
  <c r="D198" i="7"/>
  <c r="B199" i="7"/>
  <c r="C199" i="7"/>
  <c r="D199" i="7"/>
  <c r="B200" i="7"/>
  <c r="C200" i="7"/>
  <c r="D200" i="7"/>
  <c r="B201" i="7"/>
  <c r="C201" i="7"/>
  <c r="D201" i="7"/>
  <c r="B202" i="7"/>
  <c r="C202" i="7"/>
  <c r="D202" i="7"/>
  <c r="B203" i="7"/>
  <c r="C203" i="7"/>
  <c r="D203" i="7"/>
  <c r="B204" i="7"/>
  <c r="D206" i="7"/>
  <c r="B207" i="7"/>
  <c r="C207" i="7"/>
  <c r="D207" i="7"/>
  <c r="B208" i="7"/>
  <c r="C208" i="7"/>
  <c r="D208" i="7"/>
  <c r="AJ6" i="7"/>
  <c r="AJ13" i="7" s="1"/>
  <c r="AJ7" i="7"/>
  <c r="AJ8" i="7"/>
  <c r="AJ11" i="7"/>
  <c r="AJ12" i="7"/>
  <c r="AJ9" i="7"/>
  <c r="AJ10" i="7"/>
  <c r="AJ22" i="7" s="1"/>
  <c r="AK6" i="7"/>
  <c r="AK13" i="7" s="1"/>
  <c r="AK7" i="7"/>
  <c r="AK8" i="7"/>
  <c r="AK11" i="7"/>
  <c r="AK12" i="7"/>
  <c r="AK9" i="7"/>
  <c r="AK22" i="7" s="1"/>
  <c r="AK10" i="7"/>
  <c r="AL6" i="7"/>
  <c r="AL13" i="7" s="1"/>
  <c r="AL7" i="7"/>
  <c r="AL8" i="7"/>
  <c r="AL11" i="7"/>
  <c r="AL12" i="7"/>
  <c r="AL9" i="7"/>
  <c r="AL10" i="7"/>
  <c r="AL22" i="7" s="1"/>
  <c r="AM6" i="7"/>
  <c r="AM7" i="7"/>
  <c r="AM8" i="7"/>
  <c r="AM11" i="7"/>
  <c r="AM12" i="7"/>
  <c r="AM9" i="7"/>
  <c r="AM22" i="7" s="1"/>
  <c r="AM10" i="7"/>
  <c r="AN6" i="7"/>
  <c r="AN7" i="7"/>
  <c r="AN8" i="7"/>
  <c r="AN11" i="7"/>
  <c r="AN12" i="7"/>
  <c r="AN9" i="7"/>
  <c r="AN10" i="7"/>
  <c r="AO6" i="7"/>
  <c r="AO13" i="7" s="1"/>
  <c r="AO7" i="7"/>
  <c r="AO8" i="7"/>
  <c r="AO11" i="7"/>
  <c r="AO12" i="7"/>
  <c r="AO9" i="7"/>
  <c r="AO22" i="7" s="1"/>
  <c r="AO10" i="7"/>
  <c r="AP6" i="7"/>
  <c r="AP7" i="7"/>
  <c r="AP8" i="7"/>
  <c r="AP11" i="7"/>
  <c r="AP12" i="7"/>
  <c r="AP9" i="7"/>
  <c r="AP10" i="7"/>
  <c r="AP22" i="7" s="1"/>
  <c r="AQ6" i="7"/>
  <c r="AQ7" i="7"/>
  <c r="AQ8" i="7"/>
  <c r="AQ11" i="7"/>
  <c r="AQ12" i="7"/>
  <c r="AQ9" i="7"/>
  <c r="AQ10" i="7"/>
  <c r="AR6" i="7"/>
  <c r="AR13" i="7" s="1"/>
  <c r="AR7" i="7"/>
  <c r="AR8" i="7"/>
  <c r="AR11" i="7"/>
  <c r="AR12" i="7"/>
  <c r="AR9" i="7"/>
  <c r="AR10" i="7"/>
  <c r="AR22" i="7" s="1"/>
  <c r="AS6" i="7"/>
  <c r="AS7" i="7"/>
  <c r="AS8" i="7"/>
  <c r="AS11" i="7"/>
  <c r="AS12" i="7"/>
  <c r="AS9" i="7"/>
  <c r="AS22" i="7" s="1"/>
  <c r="AS10" i="7"/>
  <c r="AT6" i="7"/>
  <c r="AT7" i="7"/>
  <c r="AT8" i="7"/>
  <c r="AT11" i="7"/>
  <c r="AT12" i="7"/>
  <c r="AT9" i="7"/>
  <c r="AT10" i="7"/>
  <c r="AT22" i="7" s="1"/>
  <c r="B209" i="7"/>
  <c r="C209" i="7"/>
  <c r="D209" i="7"/>
  <c r="AF142" i="7"/>
  <c r="AE142" i="7"/>
  <c r="AD142" i="7"/>
  <c r="AC142" i="7"/>
  <c r="AB142" i="7"/>
  <c r="AA142" i="7"/>
  <c r="Z142" i="7"/>
  <c r="Y142" i="7"/>
  <c r="X142" i="7"/>
  <c r="W142" i="7"/>
  <c r="V142" i="7"/>
  <c r="J140" i="7"/>
  <c r="I140" i="7"/>
  <c r="H140" i="7"/>
  <c r="G140" i="7"/>
  <c r="F140" i="7"/>
  <c r="E140" i="7"/>
  <c r="O138" i="7"/>
  <c r="N138" i="7"/>
  <c r="D168" i="7"/>
  <c r="C168" i="7"/>
  <c r="B168" i="7"/>
  <c r="D143" i="7"/>
  <c r="C143" i="7"/>
  <c r="B143" i="7"/>
  <c r="D142" i="7"/>
  <c r="C142" i="7"/>
  <c r="B142" i="7"/>
  <c r="D141" i="7"/>
  <c r="C141" i="7"/>
  <c r="B141" i="7"/>
  <c r="D140" i="7"/>
  <c r="B138" i="7"/>
  <c r="D137" i="7"/>
  <c r="C137" i="7"/>
  <c r="B137" i="7"/>
  <c r="D136" i="7"/>
  <c r="C136" i="7"/>
  <c r="B136" i="7"/>
  <c r="D135" i="7"/>
  <c r="C135" i="7"/>
  <c r="B135" i="7"/>
  <c r="D110" i="7"/>
  <c r="C110" i="7"/>
  <c r="B110" i="7"/>
  <c r="D109" i="7"/>
  <c r="C109" i="7"/>
  <c r="B109" i="7"/>
  <c r="D108" i="7"/>
  <c r="C108" i="7"/>
  <c r="B108" i="7"/>
  <c r="D107" i="7"/>
  <c r="B105" i="7"/>
  <c r="D104" i="7"/>
  <c r="C104" i="7"/>
  <c r="B104" i="7"/>
  <c r="D103" i="7"/>
  <c r="C103" i="7"/>
  <c r="B103" i="7"/>
  <c r="D102" i="7"/>
  <c r="C102" i="7"/>
  <c r="B102" i="7"/>
  <c r="D74" i="7"/>
  <c r="B72" i="7"/>
  <c r="D71" i="7"/>
  <c r="C71" i="7"/>
  <c r="J41" i="7"/>
  <c r="AF109" i="7"/>
  <c r="AE109" i="7"/>
  <c r="AD109" i="7"/>
  <c r="AC109" i="7"/>
  <c r="AB109" i="7"/>
  <c r="AA109" i="7"/>
  <c r="Z109" i="7"/>
  <c r="Y109" i="7"/>
  <c r="X109" i="7"/>
  <c r="W109" i="7"/>
  <c r="V109" i="7"/>
  <c r="J107" i="7"/>
  <c r="I107" i="7"/>
  <c r="H107" i="7"/>
  <c r="G107" i="7"/>
  <c r="F107" i="7"/>
  <c r="E107" i="7"/>
  <c r="O105" i="7"/>
  <c r="N105" i="7"/>
  <c r="AF76" i="7"/>
  <c r="AE76" i="7"/>
  <c r="AD76" i="7"/>
  <c r="AC76" i="7"/>
  <c r="AB76" i="7"/>
  <c r="AA76" i="7"/>
  <c r="Z76" i="7"/>
  <c r="Y76" i="7"/>
  <c r="X76" i="7"/>
  <c r="W76" i="7"/>
  <c r="V76" i="7"/>
  <c r="J74" i="7"/>
  <c r="I74" i="7"/>
  <c r="H74" i="7"/>
  <c r="G74" i="7"/>
  <c r="F74" i="7"/>
  <c r="E74" i="7"/>
  <c r="O72" i="7"/>
  <c r="N72" i="7"/>
  <c r="J68" i="7"/>
  <c r="I67" i="7"/>
  <c r="I68" i="7" s="1"/>
  <c r="H67" i="7"/>
  <c r="H68" i="7"/>
  <c r="G67" i="7"/>
  <c r="G68" i="7" s="1"/>
  <c r="F67" i="7"/>
  <c r="F68" i="7" s="1"/>
  <c r="E67" i="7"/>
  <c r="E68" i="7" s="1"/>
  <c r="I66" i="7"/>
  <c r="H66" i="7"/>
  <c r="G66" i="7"/>
  <c r="F66" i="7"/>
  <c r="E66" i="7"/>
  <c r="I61" i="7"/>
  <c r="I62" i="7"/>
  <c r="I58" i="7"/>
  <c r="I59" i="7" s="1"/>
  <c r="I55" i="7"/>
  <c r="I56" i="7" s="1"/>
  <c r="I52" i="7"/>
  <c r="I53" i="7"/>
  <c r="I49" i="7"/>
  <c r="I50" i="7"/>
  <c r="I65" i="7" s="1"/>
  <c r="H61" i="7"/>
  <c r="H62" i="7" s="1"/>
  <c r="H65" i="7" s="1"/>
  <c r="H58" i="7"/>
  <c r="H59" i="7" s="1"/>
  <c r="H55" i="7"/>
  <c r="H56" i="7"/>
  <c r="H52" i="7"/>
  <c r="H53" i="7"/>
  <c r="H49" i="7"/>
  <c r="H50" i="7" s="1"/>
  <c r="G61" i="7"/>
  <c r="G62" i="7" s="1"/>
  <c r="G65" i="7" s="1"/>
  <c r="G58" i="7"/>
  <c r="G59" i="7" s="1"/>
  <c r="G55" i="7"/>
  <c r="G56" i="7" s="1"/>
  <c r="G52" i="7"/>
  <c r="G53" i="7"/>
  <c r="G49" i="7"/>
  <c r="G50" i="7" s="1"/>
  <c r="F61" i="7"/>
  <c r="F62" i="7"/>
  <c r="F58" i="7"/>
  <c r="F59" i="7" s="1"/>
  <c r="F55" i="7"/>
  <c r="F56" i="7" s="1"/>
  <c r="F52" i="7"/>
  <c r="F53" i="7"/>
  <c r="F49" i="7"/>
  <c r="F50" i="7"/>
  <c r="E61" i="7"/>
  <c r="E62" i="7"/>
  <c r="E58" i="7"/>
  <c r="E59" i="7" s="1"/>
  <c r="E55" i="7"/>
  <c r="E56" i="7" s="1"/>
  <c r="E52" i="7"/>
  <c r="E53" i="7" s="1"/>
  <c r="E49" i="7"/>
  <c r="E50" i="7"/>
  <c r="H60" i="7"/>
  <c r="G60" i="7"/>
  <c r="F60" i="7"/>
  <c r="E60" i="7"/>
  <c r="H57" i="7"/>
  <c r="G57" i="7"/>
  <c r="F57" i="7"/>
  <c r="E57" i="7"/>
  <c r="H54" i="7"/>
  <c r="G54" i="7"/>
  <c r="F54" i="7"/>
  <c r="E54" i="7"/>
  <c r="H51" i="7"/>
  <c r="G51" i="7"/>
  <c r="F51" i="7"/>
  <c r="E51" i="7"/>
  <c r="H48" i="7"/>
  <c r="G48" i="7"/>
  <c r="F48" i="7"/>
  <c r="E48" i="7"/>
  <c r="AF43" i="7"/>
  <c r="AE43" i="7"/>
  <c r="AD43" i="7"/>
  <c r="AC43" i="7"/>
  <c r="AB43" i="7"/>
  <c r="AA43" i="7"/>
  <c r="Z43" i="7"/>
  <c r="Y43" i="7"/>
  <c r="X43" i="7"/>
  <c r="W43" i="7"/>
  <c r="V43" i="7"/>
  <c r="I41" i="7"/>
  <c r="H41" i="7"/>
  <c r="G41" i="7"/>
  <c r="F41" i="7"/>
  <c r="E41" i="7"/>
  <c r="O39" i="7"/>
  <c r="N39" i="7"/>
  <c r="B111" i="7"/>
  <c r="C111" i="7"/>
  <c r="D111" i="7"/>
  <c r="B112" i="7"/>
  <c r="C112" i="7"/>
  <c r="D112" i="7"/>
  <c r="B113" i="7"/>
  <c r="C113" i="7"/>
  <c r="D113" i="7"/>
  <c r="B114" i="7"/>
  <c r="C114" i="7"/>
  <c r="D114" i="7"/>
  <c r="B115" i="7"/>
  <c r="C115" i="7"/>
  <c r="D115" i="7"/>
  <c r="B116" i="7"/>
  <c r="C116" i="7"/>
  <c r="D116" i="7"/>
  <c r="B117" i="7"/>
  <c r="C117" i="7"/>
  <c r="D117" i="7"/>
  <c r="B118" i="7"/>
  <c r="C118" i="7"/>
  <c r="D118" i="7"/>
  <c r="B119" i="7"/>
  <c r="C119" i="7"/>
  <c r="D119" i="7"/>
  <c r="B120" i="7"/>
  <c r="C120" i="7"/>
  <c r="D120" i="7"/>
  <c r="B121" i="7"/>
  <c r="C121" i="7"/>
  <c r="D121" i="7"/>
  <c r="B122" i="7"/>
  <c r="C122" i="7"/>
  <c r="D122" i="7"/>
  <c r="B123" i="7"/>
  <c r="C123" i="7"/>
  <c r="D123" i="7"/>
  <c r="B124" i="7"/>
  <c r="C124" i="7"/>
  <c r="D124" i="7"/>
  <c r="B125" i="7"/>
  <c r="C125" i="7"/>
  <c r="D125" i="7"/>
  <c r="B126" i="7"/>
  <c r="C126" i="7"/>
  <c r="D126" i="7"/>
  <c r="B127" i="7"/>
  <c r="C127" i="7"/>
  <c r="D127" i="7"/>
  <c r="B128" i="7"/>
  <c r="C128" i="7"/>
  <c r="D128" i="7"/>
  <c r="B129" i="7"/>
  <c r="C129" i="7"/>
  <c r="D129" i="7"/>
  <c r="B130" i="7"/>
  <c r="C130" i="7"/>
  <c r="D130" i="7"/>
  <c r="B131" i="7"/>
  <c r="C131" i="7"/>
  <c r="D131" i="7"/>
  <c r="B132" i="7"/>
  <c r="C132" i="7"/>
  <c r="D132" i="7"/>
  <c r="B133" i="7"/>
  <c r="C133" i="7"/>
  <c r="D133" i="7"/>
  <c r="B134" i="7"/>
  <c r="C134" i="7"/>
  <c r="D134" i="7"/>
  <c r="B144" i="7"/>
  <c r="C144" i="7"/>
  <c r="D144" i="7"/>
  <c r="B145" i="7"/>
  <c r="C145" i="7"/>
  <c r="D145" i="7"/>
  <c r="B146" i="7"/>
  <c r="C146" i="7"/>
  <c r="D146" i="7"/>
  <c r="B147" i="7"/>
  <c r="C147" i="7"/>
  <c r="D147" i="7"/>
  <c r="B148" i="7"/>
  <c r="C148" i="7"/>
  <c r="D148" i="7"/>
  <c r="B149" i="7"/>
  <c r="C149" i="7"/>
  <c r="D149" i="7"/>
  <c r="B150" i="7"/>
  <c r="C150" i="7"/>
  <c r="D150" i="7"/>
  <c r="B151" i="7"/>
  <c r="C151" i="7"/>
  <c r="D151" i="7"/>
  <c r="B152" i="7"/>
  <c r="C152" i="7"/>
  <c r="D152" i="7"/>
  <c r="B153" i="7"/>
  <c r="C153" i="7"/>
  <c r="D153" i="7"/>
  <c r="B154" i="7"/>
  <c r="C154" i="7"/>
  <c r="D154" i="7"/>
  <c r="B155" i="7"/>
  <c r="C155" i="7"/>
  <c r="D155" i="7"/>
  <c r="B156" i="7"/>
  <c r="C156" i="7"/>
  <c r="D156" i="7"/>
  <c r="B157" i="7"/>
  <c r="C157" i="7"/>
  <c r="D157" i="7"/>
  <c r="B158" i="7"/>
  <c r="C158" i="7"/>
  <c r="D158" i="7"/>
  <c r="B159" i="7"/>
  <c r="C159" i="7"/>
  <c r="D159" i="7"/>
  <c r="B160" i="7"/>
  <c r="C160" i="7"/>
  <c r="D160" i="7"/>
  <c r="B161" i="7"/>
  <c r="C161" i="7"/>
  <c r="D161" i="7"/>
  <c r="B162" i="7"/>
  <c r="C162" i="7"/>
  <c r="D162" i="7"/>
  <c r="B163" i="7"/>
  <c r="C163" i="7"/>
  <c r="D163" i="7"/>
  <c r="B164" i="7"/>
  <c r="C164" i="7"/>
  <c r="D164" i="7"/>
  <c r="B165" i="7"/>
  <c r="C165" i="7"/>
  <c r="D165" i="7"/>
  <c r="B166" i="7"/>
  <c r="C166" i="7"/>
  <c r="D166" i="7"/>
  <c r="B167" i="7"/>
  <c r="C167" i="7"/>
  <c r="D167" i="7"/>
  <c r="D41" i="7"/>
  <c r="B39" i="7"/>
  <c r="C4" i="7"/>
  <c r="B10" i="7"/>
  <c r="C10" i="7"/>
  <c r="D10" i="7"/>
  <c r="B11" i="7"/>
  <c r="C11" i="7"/>
  <c r="D11"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B87" i="7"/>
  <c r="C87" i="7"/>
  <c r="D87" i="7"/>
  <c r="B88" i="7"/>
  <c r="C88" i="7"/>
  <c r="D88" i="7"/>
  <c r="B89" i="7"/>
  <c r="C89" i="7"/>
  <c r="D89" i="7"/>
  <c r="B90" i="7"/>
  <c r="C90" i="7"/>
  <c r="D90" i="7"/>
  <c r="B91" i="7"/>
  <c r="C91" i="7"/>
  <c r="D91" i="7"/>
  <c r="B92" i="7"/>
  <c r="C92" i="7"/>
  <c r="D92" i="7"/>
  <c r="B93" i="7"/>
  <c r="C93" i="7"/>
  <c r="D93" i="7"/>
  <c r="B94" i="7"/>
  <c r="C94" i="7"/>
  <c r="D94" i="7"/>
  <c r="B95" i="7"/>
  <c r="C95" i="7"/>
  <c r="D95" i="7"/>
  <c r="B96" i="7"/>
  <c r="C96" i="7"/>
  <c r="D96" i="7"/>
  <c r="B97" i="7"/>
  <c r="C97" i="7"/>
  <c r="D97" i="7"/>
  <c r="B98" i="7"/>
  <c r="C98" i="7"/>
  <c r="D98" i="7"/>
  <c r="B99" i="7"/>
  <c r="C99" i="7"/>
  <c r="D99" i="7"/>
  <c r="B100" i="7"/>
  <c r="C100" i="7"/>
  <c r="D100" i="7"/>
  <c r="B101" i="7"/>
  <c r="C101" i="7"/>
  <c r="D101" i="7"/>
  <c r="C9" i="7"/>
  <c r="D9" i="7"/>
  <c r="B9" i="7"/>
  <c r="K146" i="4"/>
  <c r="K149" i="4" s="1"/>
  <c r="K152" i="4" s="1"/>
  <c r="K143" i="4"/>
  <c r="K116" i="4"/>
  <c r="K110" i="4"/>
  <c r="K113" i="4"/>
  <c r="K119" i="4" s="1"/>
  <c r="K122" i="4" s="1"/>
  <c r="J123" i="4"/>
  <c r="I123" i="4"/>
  <c r="G123" i="4"/>
  <c r="J121" i="4"/>
  <c r="I121" i="4"/>
  <c r="G121" i="4"/>
  <c r="J120" i="4"/>
  <c r="I120" i="4"/>
  <c r="G120" i="4"/>
  <c r="J118" i="4"/>
  <c r="I118" i="4"/>
  <c r="G118" i="4"/>
  <c r="J117" i="4"/>
  <c r="I117" i="4"/>
  <c r="G117" i="4"/>
  <c r="J115" i="4"/>
  <c r="I115" i="4"/>
  <c r="G115" i="4"/>
  <c r="J114" i="4"/>
  <c r="I114" i="4"/>
  <c r="G114" i="4"/>
  <c r="J112" i="4"/>
  <c r="I112" i="4"/>
  <c r="G112" i="4"/>
  <c r="J111" i="4"/>
  <c r="I111" i="4"/>
  <c r="G111" i="4"/>
  <c r="J109" i="4"/>
  <c r="I109" i="4"/>
  <c r="G109" i="4"/>
  <c r="K83" i="4"/>
  <c r="K77" i="4"/>
  <c r="K86" i="4" s="1"/>
  <c r="K80" i="4"/>
  <c r="K89" i="4"/>
  <c r="K50" i="4"/>
  <c r="K44" i="4"/>
  <c r="K47" i="4"/>
  <c r="K53" i="4" s="1"/>
  <c r="K56" i="4" s="1"/>
  <c r="T163" i="4"/>
  <c r="R163" i="4"/>
  <c r="Q163" i="4"/>
  <c r="O163" i="4"/>
  <c r="L163" i="4"/>
  <c r="J163" i="4"/>
  <c r="I163" i="4"/>
  <c r="G163" i="4"/>
  <c r="T162" i="4"/>
  <c r="R162" i="4"/>
  <c r="Q162" i="4"/>
  <c r="O162" i="4"/>
  <c r="L162" i="4"/>
  <c r="J162" i="4"/>
  <c r="I162" i="4"/>
  <c r="G162" i="4"/>
  <c r="T160" i="4"/>
  <c r="R160" i="4"/>
  <c r="Q160" i="4"/>
  <c r="O160" i="4"/>
  <c r="L160" i="4"/>
  <c r="J160" i="4"/>
  <c r="I160" i="4"/>
  <c r="G160" i="4"/>
  <c r="T159" i="4"/>
  <c r="R159" i="4"/>
  <c r="Q159" i="4"/>
  <c r="O159" i="4"/>
  <c r="L159" i="4"/>
  <c r="J159" i="4"/>
  <c r="I159" i="4"/>
  <c r="G159" i="4"/>
  <c r="T157" i="4"/>
  <c r="R157" i="4"/>
  <c r="Q157" i="4"/>
  <c r="O157" i="4"/>
  <c r="L157" i="4"/>
  <c r="J157" i="4"/>
  <c r="I157" i="4"/>
  <c r="G157" i="4"/>
  <c r="T156" i="4"/>
  <c r="R156" i="4"/>
  <c r="Q156" i="4"/>
  <c r="O156" i="4"/>
  <c r="L156" i="4"/>
  <c r="J156" i="4"/>
  <c r="I156" i="4"/>
  <c r="G156" i="4"/>
  <c r="T154" i="4"/>
  <c r="R154" i="4"/>
  <c r="Q154" i="4"/>
  <c r="O154" i="4"/>
  <c r="L154" i="4"/>
  <c r="J154" i="4"/>
  <c r="I154" i="4"/>
  <c r="G154" i="4"/>
  <c r="T153" i="4"/>
  <c r="R153" i="4"/>
  <c r="Q153" i="4"/>
  <c r="O153" i="4"/>
  <c r="L153" i="4"/>
  <c r="J153" i="4"/>
  <c r="I153" i="4"/>
  <c r="G153" i="4"/>
  <c r="T151" i="4"/>
  <c r="R151" i="4"/>
  <c r="Q151" i="4"/>
  <c r="O151" i="4"/>
  <c r="L151" i="4"/>
  <c r="J151" i="4"/>
  <c r="I151" i="4"/>
  <c r="G151" i="4"/>
  <c r="T150" i="4"/>
  <c r="R150" i="4"/>
  <c r="Q150" i="4"/>
  <c r="O150" i="4"/>
  <c r="L150" i="4"/>
  <c r="J150" i="4"/>
  <c r="I150" i="4"/>
  <c r="G150" i="4"/>
  <c r="T148" i="4"/>
  <c r="R148" i="4"/>
  <c r="Q148" i="4"/>
  <c r="O148" i="4"/>
  <c r="L148" i="4"/>
  <c r="J148" i="4"/>
  <c r="I148" i="4"/>
  <c r="G148" i="4"/>
  <c r="T147" i="4"/>
  <c r="R147" i="4"/>
  <c r="Q147" i="4"/>
  <c r="O147" i="4"/>
  <c r="L147" i="4"/>
  <c r="J147" i="4"/>
  <c r="I147" i="4"/>
  <c r="G147" i="4"/>
  <c r="T145" i="4"/>
  <c r="R145" i="4"/>
  <c r="Q145" i="4"/>
  <c r="O145" i="4"/>
  <c r="L145" i="4"/>
  <c r="J145" i="4"/>
  <c r="I145" i="4"/>
  <c r="G145" i="4"/>
  <c r="T144" i="4"/>
  <c r="R144" i="4"/>
  <c r="Q144" i="4"/>
  <c r="O144" i="4"/>
  <c r="L144" i="4"/>
  <c r="J144" i="4"/>
  <c r="I144" i="4"/>
  <c r="G144" i="4"/>
  <c r="T142" i="4"/>
  <c r="R142" i="4"/>
  <c r="Q142" i="4"/>
  <c r="O142" i="4"/>
  <c r="L142" i="4"/>
  <c r="J142" i="4"/>
  <c r="I142" i="4"/>
  <c r="G142" i="4"/>
  <c r="T141" i="4"/>
  <c r="R141" i="4"/>
  <c r="Q141" i="4"/>
  <c r="O141" i="4"/>
  <c r="L141" i="4"/>
  <c r="J141" i="4"/>
  <c r="I141" i="4"/>
  <c r="G141" i="4"/>
  <c r="T139" i="4"/>
  <c r="R139" i="4"/>
  <c r="Q139" i="4"/>
  <c r="O139" i="4"/>
  <c r="L139" i="4"/>
  <c r="J139" i="4"/>
  <c r="I139" i="4"/>
  <c r="G139" i="4"/>
  <c r="T138" i="4"/>
  <c r="R138" i="4"/>
  <c r="Q138" i="4"/>
  <c r="O138" i="4"/>
  <c r="L138" i="4"/>
  <c r="J138" i="4"/>
  <c r="I138" i="4"/>
  <c r="G138" i="4"/>
  <c r="T135" i="4"/>
  <c r="A35" i="4"/>
  <c r="A68" i="4"/>
  <c r="A101" i="4" s="1"/>
  <c r="A134" i="4" s="1"/>
  <c r="T130" i="4"/>
  <c r="R130" i="4"/>
  <c r="Q130" i="4"/>
  <c r="O130" i="4"/>
  <c r="L130" i="4"/>
  <c r="J130" i="4"/>
  <c r="I130" i="4"/>
  <c r="G130" i="4"/>
  <c r="T129" i="4"/>
  <c r="R129" i="4"/>
  <c r="Q129" i="4"/>
  <c r="O129" i="4"/>
  <c r="L129" i="4"/>
  <c r="J129" i="4"/>
  <c r="I129" i="4"/>
  <c r="G129" i="4"/>
  <c r="T127" i="4"/>
  <c r="R127" i="4"/>
  <c r="Q127" i="4"/>
  <c r="O127" i="4"/>
  <c r="L127" i="4"/>
  <c r="J127" i="4"/>
  <c r="I127" i="4"/>
  <c r="G127" i="4"/>
  <c r="T126" i="4"/>
  <c r="R126" i="4"/>
  <c r="Q126" i="4"/>
  <c r="O126" i="4"/>
  <c r="L126" i="4"/>
  <c r="J126" i="4"/>
  <c r="I126" i="4"/>
  <c r="G126" i="4"/>
  <c r="T124" i="4"/>
  <c r="R124" i="4"/>
  <c r="Q124" i="4"/>
  <c r="O124" i="4"/>
  <c r="L124" i="4"/>
  <c r="J124" i="4"/>
  <c r="I124" i="4"/>
  <c r="G124" i="4"/>
  <c r="T123" i="4"/>
  <c r="R123" i="4"/>
  <c r="Q123" i="4"/>
  <c r="O123" i="4"/>
  <c r="L123" i="4"/>
  <c r="T121" i="4"/>
  <c r="R121" i="4"/>
  <c r="Q121" i="4"/>
  <c r="O121" i="4"/>
  <c r="L121" i="4"/>
  <c r="T120" i="4"/>
  <c r="R120" i="4"/>
  <c r="Q120" i="4"/>
  <c r="O120" i="4"/>
  <c r="L120" i="4"/>
  <c r="T118" i="4"/>
  <c r="R118" i="4"/>
  <c r="Q118" i="4"/>
  <c r="O118" i="4"/>
  <c r="L118" i="4"/>
  <c r="T117" i="4"/>
  <c r="R117" i="4"/>
  <c r="Q117" i="4"/>
  <c r="O117" i="4"/>
  <c r="L117" i="4"/>
  <c r="T115" i="4"/>
  <c r="R115" i="4"/>
  <c r="Q115" i="4"/>
  <c r="O115" i="4"/>
  <c r="L115" i="4"/>
  <c r="T114" i="4"/>
  <c r="R114" i="4"/>
  <c r="Q114" i="4"/>
  <c r="O114" i="4"/>
  <c r="L114" i="4"/>
  <c r="T112" i="4"/>
  <c r="R112" i="4"/>
  <c r="Q112" i="4"/>
  <c r="O112" i="4"/>
  <c r="L112" i="4"/>
  <c r="T111" i="4"/>
  <c r="R111" i="4"/>
  <c r="Q111" i="4"/>
  <c r="O111" i="4"/>
  <c r="L111" i="4"/>
  <c r="T109" i="4"/>
  <c r="R109" i="4"/>
  <c r="Q109" i="4"/>
  <c r="O109" i="4"/>
  <c r="L109" i="4"/>
  <c r="T108" i="4"/>
  <c r="R108" i="4"/>
  <c r="Q108" i="4"/>
  <c r="O108" i="4"/>
  <c r="L108" i="4"/>
  <c r="J108" i="4"/>
  <c r="I108" i="4"/>
  <c r="G108" i="4"/>
  <c r="T106" i="4"/>
  <c r="R106" i="4"/>
  <c r="Q106" i="4"/>
  <c r="O106" i="4"/>
  <c r="L106" i="4"/>
  <c r="J106" i="4"/>
  <c r="I106" i="4"/>
  <c r="G106" i="4"/>
  <c r="T105" i="4"/>
  <c r="R105" i="4"/>
  <c r="Q105" i="4"/>
  <c r="O105" i="4"/>
  <c r="L105" i="4"/>
  <c r="J105" i="4"/>
  <c r="I105" i="4"/>
  <c r="G105" i="4"/>
  <c r="T102" i="4"/>
  <c r="T97" i="4"/>
  <c r="R97" i="4"/>
  <c r="Q97" i="4"/>
  <c r="O97" i="4"/>
  <c r="L97" i="4"/>
  <c r="J97" i="4"/>
  <c r="I97" i="4"/>
  <c r="G97" i="4"/>
  <c r="T96" i="4"/>
  <c r="R96" i="4"/>
  <c r="Q96" i="4"/>
  <c r="O96" i="4"/>
  <c r="L96" i="4"/>
  <c r="J96" i="4"/>
  <c r="I96" i="4"/>
  <c r="G96" i="4"/>
  <c r="T94" i="4"/>
  <c r="R94" i="4"/>
  <c r="Q94" i="4"/>
  <c r="O94" i="4"/>
  <c r="L94" i="4"/>
  <c r="J94" i="4"/>
  <c r="I94" i="4"/>
  <c r="G94" i="4"/>
  <c r="T93" i="4"/>
  <c r="R93" i="4"/>
  <c r="Q93" i="4"/>
  <c r="O93" i="4"/>
  <c r="L93" i="4"/>
  <c r="J93" i="4"/>
  <c r="I93" i="4"/>
  <c r="G93" i="4"/>
  <c r="T91" i="4"/>
  <c r="R91" i="4"/>
  <c r="Q91" i="4"/>
  <c r="O91" i="4"/>
  <c r="L91" i="4"/>
  <c r="J91" i="4"/>
  <c r="I91" i="4"/>
  <c r="G91" i="4"/>
  <c r="T90" i="4"/>
  <c r="R90" i="4"/>
  <c r="Q90" i="4"/>
  <c r="O90" i="4"/>
  <c r="L90" i="4"/>
  <c r="J90" i="4"/>
  <c r="I90" i="4"/>
  <c r="G90" i="4"/>
  <c r="T88" i="4"/>
  <c r="R88" i="4"/>
  <c r="Q88" i="4"/>
  <c r="O88" i="4"/>
  <c r="L88" i="4"/>
  <c r="J88" i="4"/>
  <c r="I88" i="4"/>
  <c r="G88" i="4"/>
  <c r="T87" i="4"/>
  <c r="R87" i="4"/>
  <c r="Q87" i="4"/>
  <c r="O87" i="4"/>
  <c r="L87" i="4"/>
  <c r="J87" i="4"/>
  <c r="I87" i="4"/>
  <c r="G87" i="4"/>
  <c r="T85" i="4"/>
  <c r="R85" i="4"/>
  <c r="Q85" i="4"/>
  <c r="O85" i="4"/>
  <c r="L85" i="4"/>
  <c r="J85" i="4"/>
  <c r="I85" i="4"/>
  <c r="G85" i="4"/>
  <c r="T84" i="4"/>
  <c r="R84" i="4"/>
  <c r="Q84" i="4"/>
  <c r="O84" i="4"/>
  <c r="L84" i="4"/>
  <c r="J84" i="4"/>
  <c r="I84" i="4"/>
  <c r="G84" i="4"/>
  <c r="T82" i="4"/>
  <c r="R82" i="4"/>
  <c r="Q82" i="4"/>
  <c r="O82" i="4"/>
  <c r="L82" i="4"/>
  <c r="J82" i="4"/>
  <c r="I82" i="4"/>
  <c r="G82" i="4"/>
  <c r="T81" i="4"/>
  <c r="R81" i="4"/>
  <c r="Q81" i="4"/>
  <c r="O81" i="4"/>
  <c r="L81" i="4"/>
  <c r="J81" i="4"/>
  <c r="I81" i="4"/>
  <c r="G81" i="4"/>
  <c r="T79" i="4"/>
  <c r="R79" i="4"/>
  <c r="Q79" i="4"/>
  <c r="O79" i="4"/>
  <c r="L79" i="4"/>
  <c r="J79" i="4"/>
  <c r="I79" i="4"/>
  <c r="G79" i="4"/>
  <c r="T78" i="4"/>
  <c r="R78" i="4"/>
  <c r="Q78" i="4"/>
  <c r="O78" i="4"/>
  <c r="L78" i="4"/>
  <c r="J78" i="4"/>
  <c r="I78" i="4"/>
  <c r="G78" i="4"/>
  <c r="T76" i="4"/>
  <c r="R76" i="4"/>
  <c r="Q76" i="4"/>
  <c r="O76" i="4"/>
  <c r="L76" i="4"/>
  <c r="J76" i="4"/>
  <c r="I76" i="4"/>
  <c r="G76" i="4"/>
  <c r="T75" i="4"/>
  <c r="R75" i="4"/>
  <c r="Q75" i="4"/>
  <c r="O75" i="4"/>
  <c r="L75" i="4"/>
  <c r="J75" i="4"/>
  <c r="I75" i="4"/>
  <c r="G75" i="4"/>
  <c r="T73" i="4"/>
  <c r="R73" i="4"/>
  <c r="Q73" i="4"/>
  <c r="O73" i="4"/>
  <c r="L73" i="4"/>
  <c r="J73" i="4"/>
  <c r="I73" i="4"/>
  <c r="G73" i="4"/>
  <c r="T72" i="4"/>
  <c r="R72" i="4"/>
  <c r="Q72" i="4"/>
  <c r="O72" i="4"/>
  <c r="L72" i="4"/>
  <c r="J72" i="4"/>
  <c r="I72" i="4"/>
  <c r="G72" i="4"/>
  <c r="T69" i="4"/>
  <c r="T3" i="4"/>
  <c r="G6" i="4"/>
  <c r="I6" i="4"/>
  <c r="J6" i="4"/>
  <c r="L6" i="4"/>
  <c r="O6" i="4"/>
  <c r="Q6" i="4"/>
  <c r="R6" i="4"/>
  <c r="T6" i="4"/>
  <c r="G7" i="4"/>
  <c r="I7" i="4"/>
  <c r="J7" i="4"/>
  <c r="L7" i="4"/>
  <c r="O7" i="4"/>
  <c r="Q7" i="4"/>
  <c r="R7" i="4"/>
  <c r="T7" i="4"/>
  <c r="G9" i="4"/>
  <c r="I9" i="4"/>
  <c r="J9" i="4"/>
  <c r="L9" i="4"/>
  <c r="O9" i="4"/>
  <c r="Q9" i="4"/>
  <c r="R9" i="4"/>
  <c r="T9" i="4"/>
  <c r="G10" i="4"/>
  <c r="I10" i="4"/>
  <c r="J10" i="4"/>
  <c r="L10" i="4"/>
  <c r="O10" i="4"/>
  <c r="Q10" i="4"/>
  <c r="R10" i="4"/>
  <c r="T10" i="4"/>
  <c r="G12" i="4"/>
  <c r="I12" i="4"/>
  <c r="J12" i="4"/>
  <c r="L12" i="4"/>
  <c r="O12" i="4"/>
  <c r="Q12" i="4"/>
  <c r="R12" i="4"/>
  <c r="T12" i="4"/>
  <c r="G13" i="4"/>
  <c r="I13" i="4"/>
  <c r="J13" i="4"/>
  <c r="L13" i="4"/>
  <c r="O13" i="4"/>
  <c r="Q13" i="4"/>
  <c r="R13" i="4"/>
  <c r="T13" i="4"/>
  <c r="G15" i="4"/>
  <c r="I15" i="4"/>
  <c r="J15" i="4"/>
  <c r="L15" i="4"/>
  <c r="O15" i="4"/>
  <c r="Q15" i="4"/>
  <c r="R15" i="4"/>
  <c r="T15" i="4"/>
  <c r="G16" i="4"/>
  <c r="I16" i="4"/>
  <c r="J16" i="4"/>
  <c r="L16" i="4"/>
  <c r="O16" i="4"/>
  <c r="Q16" i="4"/>
  <c r="R16" i="4"/>
  <c r="T16" i="4"/>
  <c r="G18" i="4"/>
  <c r="I18" i="4"/>
  <c r="J18" i="4"/>
  <c r="L18" i="4"/>
  <c r="O18" i="4"/>
  <c r="Q18" i="4"/>
  <c r="R18" i="4"/>
  <c r="T18" i="4"/>
  <c r="G19" i="4"/>
  <c r="I19" i="4"/>
  <c r="J19" i="4"/>
  <c r="L19" i="4"/>
  <c r="O19" i="4"/>
  <c r="Q19" i="4"/>
  <c r="R19" i="4"/>
  <c r="T19" i="4"/>
  <c r="G21" i="4"/>
  <c r="I21" i="4"/>
  <c r="J21" i="4"/>
  <c r="L21" i="4"/>
  <c r="O21" i="4"/>
  <c r="Q21" i="4"/>
  <c r="R21" i="4"/>
  <c r="T21" i="4"/>
  <c r="G22" i="4"/>
  <c r="I22" i="4"/>
  <c r="J22" i="4"/>
  <c r="L22" i="4"/>
  <c r="O22" i="4"/>
  <c r="Q22" i="4"/>
  <c r="R22" i="4"/>
  <c r="T22" i="4"/>
  <c r="G24" i="4"/>
  <c r="I24" i="4"/>
  <c r="J24" i="4"/>
  <c r="L24" i="4"/>
  <c r="O24" i="4"/>
  <c r="Q24" i="4"/>
  <c r="R24" i="4"/>
  <c r="T24" i="4"/>
  <c r="G25" i="4"/>
  <c r="I25" i="4"/>
  <c r="J25" i="4"/>
  <c r="L25" i="4"/>
  <c r="O25" i="4"/>
  <c r="Q25" i="4"/>
  <c r="R25" i="4"/>
  <c r="T25" i="4"/>
  <c r="G27" i="4"/>
  <c r="I27" i="4"/>
  <c r="J27" i="4"/>
  <c r="L27" i="4"/>
  <c r="O27" i="4"/>
  <c r="Q27" i="4"/>
  <c r="R27" i="4"/>
  <c r="T27" i="4"/>
  <c r="G28" i="4"/>
  <c r="I28" i="4"/>
  <c r="J28" i="4"/>
  <c r="L28" i="4"/>
  <c r="O28" i="4"/>
  <c r="Q28" i="4"/>
  <c r="R28" i="4"/>
  <c r="T28" i="4"/>
  <c r="G30" i="4"/>
  <c r="I30" i="4"/>
  <c r="J30" i="4"/>
  <c r="L30" i="4"/>
  <c r="O30" i="4"/>
  <c r="Q30" i="4"/>
  <c r="R30" i="4"/>
  <c r="T30" i="4"/>
  <c r="G31" i="4"/>
  <c r="I31" i="4"/>
  <c r="J31" i="4"/>
  <c r="L31" i="4"/>
  <c r="O31" i="4"/>
  <c r="Q31" i="4"/>
  <c r="R31" i="4"/>
  <c r="T31" i="4"/>
  <c r="AN22" i="7"/>
  <c r="AQ22" i="7"/>
  <c r="T139" i="6"/>
  <c r="R139" i="6"/>
  <c r="Q139" i="6"/>
  <c r="O139" i="6"/>
  <c r="L139" i="6"/>
  <c r="J139" i="6"/>
  <c r="I139" i="6"/>
  <c r="G139" i="6"/>
  <c r="T138" i="6"/>
  <c r="R138" i="6"/>
  <c r="Q138" i="6"/>
  <c r="O138" i="6"/>
  <c r="L138" i="6"/>
  <c r="J138" i="6"/>
  <c r="I138" i="6"/>
  <c r="G138" i="6"/>
  <c r="W7" i="7"/>
  <c r="L13" i="7"/>
  <c r="L14" i="7" s="1"/>
  <c r="M13" i="7"/>
  <c r="M14" i="7" s="1"/>
  <c r="N13" i="7"/>
  <c r="N14" i="7"/>
  <c r="O13" i="7"/>
  <c r="O14" i="7" s="1"/>
  <c r="K13" i="7"/>
  <c r="K14" i="7" s="1"/>
  <c r="F22" i="7"/>
  <c r="F23" i="7" s="1"/>
  <c r="F19" i="7"/>
  <c r="F20" i="7"/>
  <c r="F16" i="7"/>
  <c r="F17" i="7" s="1"/>
  <c r="F13" i="7"/>
  <c r="F14" i="7" s="1"/>
  <c r="F26" i="7"/>
  <c r="G22" i="7"/>
  <c r="G23" i="7"/>
  <c r="G19" i="7"/>
  <c r="G20" i="7" s="1"/>
  <c r="G16" i="7"/>
  <c r="G17" i="7"/>
  <c r="G13" i="7"/>
  <c r="G14" i="7"/>
  <c r="H22" i="7"/>
  <c r="H23" i="7" s="1"/>
  <c r="H26" i="7" s="1"/>
  <c r="H19" i="7"/>
  <c r="H20" i="7" s="1"/>
  <c r="H16" i="7"/>
  <c r="H17" i="7" s="1"/>
  <c r="H13" i="7"/>
  <c r="H14" i="7" s="1"/>
  <c r="I22" i="7"/>
  <c r="I23" i="7"/>
  <c r="I26" i="7" s="1"/>
  <c r="I19" i="7"/>
  <c r="I20" i="7"/>
  <c r="I16" i="7"/>
  <c r="I17" i="7"/>
  <c r="I13" i="7"/>
  <c r="I14" i="7"/>
  <c r="J22" i="7"/>
  <c r="J23" i="7" s="1"/>
  <c r="J19" i="7"/>
  <c r="J20" i="7" s="1"/>
  <c r="J16" i="7"/>
  <c r="J17" i="7" s="1"/>
  <c r="J13" i="7"/>
  <c r="J14" i="7" s="1"/>
  <c r="K22" i="7"/>
  <c r="K23" i="7" s="1"/>
  <c r="K26" i="7" s="1"/>
  <c r="K19" i="7"/>
  <c r="K20" i="7"/>
  <c r="K16" i="7"/>
  <c r="K17" i="7"/>
  <c r="L22" i="7"/>
  <c r="L23" i="7"/>
  <c r="L19" i="7"/>
  <c r="L20" i="7" s="1"/>
  <c r="L16" i="7"/>
  <c r="L17" i="7" s="1"/>
  <c r="L26" i="7"/>
  <c r="M22" i="7"/>
  <c r="M23" i="7"/>
  <c r="M19" i="7"/>
  <c r="M20" i="7"/>
  <c r="M16" i="7"/>
  <c r="M17" i="7"/>
  <c r="N22" i="7"/>
  <c r="N23" i="7"/>
  <c r="N26" i="7" s="1"/>
  <c r="N19" i="7"/>
  <c r="N20" i="7"/>
  <c r="N16" i="7"/>
  <c r="N17" i="7" s="1"/>
  <c r="O22" i="7"/>
  <c r="O23" i="7"/>
  <c r="O19" i="7"/>
  <c r="O20" i="7"/>
  <c r="O16" i="7"/>
  <c r="O17" i="7"/>
  <c r="E22" i="7"/>
  <c r="E23" i="7" s="1"/>
  <c r="E19" i="7"/>
  <c r="E20" i="7"/>
  <c r="E26" i="7" s="1"/>
  <c r="E16" i="7"/>
  <c r="E17" i="7"/>
  <c r="E13" i="7"/>
  <c r="E14" i="7" s="1"/>
  <c r="AT27" i="7"/>
  <c r="AS27" i="7"/>
  <c r="AR27" i="7"/>
  <c r="AQ27" i="7"/>
  <c r="AT4" i="7"/>
  <c r="AS4" i="7"/>
  <c r="AR4" i="7"/>
  <c r="AQ4" i="7"/>
  <c r="AF7" i="7"/>
  <c r="AC7" i="7"/>
  <c r="AD7" i="7"/>
  <c r="AE7" i="7"/>
  <c r="AB7" i="7"/>
  <c r="O30" i="7"/>
  <c r="N30" i="7"/>
  <c r="O27" i="7"/>
  <c r="N27" i="7"/>
  <c r="O21" i="7"/>
  <c r="N21" i="7"/>
  <c r="O18" i="7"/>
  <c r="N18" i="7"/>
  <c r="O15" i="7"/>
  <c r="N15" i="7"/>
  <c r="O12" i="7"/>
  <c r="N12" i="7"/>
  <c r="AA7" i="7"/>
  <c r="Z7" i="7"/>
  <c r="Y7" i="7"/>
  <c r="X7" i="7"/>
  <c r="V7" i="7"/>
  <c r="K30" i="7"/>
  <c r="J30" i="7"/>
  <c r="I30" i="7"/>
  <c r="H30" i="7"/>
  <c r="G30" i="7"/>
  <c r="F30" i="7"/>
  <c r="E30" i="7"/>
  <c r="K27" i="7"/>
  <c r="J27" i="7"/>
  <c r="I27" i="7"/>
  <c r="H27" i="7"/>
  <c r="G27" i="7"/>
  <c r="F27" i="7"/>
  <c r="E27" i="7"/>
  <c r="K21" i="7"/>
  <c r="J21" i="7"/>
  <c r="I21" i="7"/>
  <c r="H21" i="7"/>
  <c r="G21" i="7"/>
  <c r="F21" i="7"/>
  <c r="E21" i="7"/>
  <c r="K18" i="7"/>
  <c r="J18" i="7"/>
  <c r="I18" i="7"/>
  <c r="H18" i="7"/>
  <c r="G18" i="7"/>
  <c r="F18" i="7"/>
  <c r="E18" i="7"/>
  <c r="K15" i="7"/>
  <c r="J15" i="7"/>
  <c r="I15" i="7"/>
  <c r="H15" i="7"/>
  <c r="G15" i="7"/>
  <c r="F15" i="7"/>
  <c r="E15" i="7"/>
  <c r="K12" i="7"/>
  <c r="J12" i="7"/>
  <c r="I12" i="7"/>
  <c r="H12" i="7"/>
  <c r="G12" i="7"/>
  <c r="F12" i="7"/>
  <c r="E12" i="7"/>
  <c r="K9" i="7"/>
  <c r="J9" i="7"/>
  <c r="I9" i="7"/>
  <c r="H9" i="7"/>
  <c r="G9" i="7"/>
  <c r="F9" i="7"/>
  <c r="E9" i="7"/>
  <c r="AI2" i="7"/>
  <c r="AK27" i="7"/>
  <c r="AL27" i="7"/>
  <c r="AM27" i="7"/>
  <c r="AN27" i="7"/>
  <c r="AO27" i="7"/>
  <c r="AP27" i="7"/>
  <c r="AJ27" i="7"/>
  <c r="AK4" i="7"/>
  <c r="AL4" i="7"/>
  <c r="AM4" i="7"/>
  <c r="AN4" i="7"/>
  <c r="AO4" i="7"/>
  <c r="AP4" i="7"/>
  <c r="AJ4" i="7"/>
  <c r="M30" i="7"/>
  <c r="L30" i="7"/>
  <c r="M27" i="7"/>
  <c r="L27" i="7"/>
  <c r="M21" i="7"/>
  <c r="L21" i="7"/>
  <c r="M18" i="7"/>
  <c r="L18" i="7"/>
  <c r="M15" i="7"/>
  <c r="L15" i="7"/>
  <c r="M12" i="7"/>
  <c r="L12" i="7"/>
  <c r="T30" i="5"/>
  <c r="R30" i="5"/>
  <c r="Q30" i="5"/>
  <c r="O30" i="5"/>
  <c r="L30" i="5"/>
  <c r="T29" i="5"/>
  <c r="R29" i="5"/>
  <c r="Q29" i="5"/>
  <c r="O29" i="5"/>
  <c r="L29" i="5"/>
  <c r="T27" i="5"/>
  <c r="R27" i="5"/>
  <c r="Q27" i="5"/>
  <c r="O27" i="5"/>
  <c r="L27" i="5"/>
  <c r="J27" i="5"/>
  <c r="I27" i="5"/>
  <c r="G27" i="5"/>
  <c r="T26" i="5"/>
  <c r="R26" i="5"/>
  <c r="Q26" i="5"/>
  <c r="O26" i="5"/>
  <c r="L26" i="5"/>
  <c r="J26" i="5"/>
  <c r="I26" i="5"/>
  <c r="G26" i="5"/>
  <c r="T24" i="5"/>
  <c r="R24" i="5"/>
  <c r="Q24" i="5"/>
  <c r="O24" i="5"/>
  <c r="L24" i="5"/>
  <c r="T23" i="5"/>
  <c r="R23" i="5"/>
  <c r="Q23" i="5"/>
  <c r="O23" i="5"/>
  <c r="L23" i="5"/>
  <c r="T21" i="5"/>
  <c r="R21" i="5"/>
  <c r="Q21" i="5"/>
  <c r="O21" i="5"/>
  <c r="L21" i="5"/>
  <c r="T20" i="5"/>
  <c r="R20" i="5"/>
  <c r="Q20" i="5"/>
  <c r="O20" i="5"/>
  <c r="L20" i="5"/>
  <c r="T18" i="5"/>
  <c r="R18" i="5"/>
  <c r="Q18" i="5"/>
  <c r="O18" i="5"/>
  <c r="L18" i="5"/>
  <c r="J18" i="5"/>
  <c r="I18" i="5"/>
  <c r="G18" i="5"/>
  <c r="T17" i="5"/>
  <c r="R17" i="5"/>
  <c r="Q17" i="5"/>
  <c r="O17" i="5"/>
  <c r="L17" i="5"/>
  <c r="J17" i="5"/>
  <c r="I17" i="5"/>
  <c r="G17" i="5"/>
  <c r="T12" i="5"/>
  <c r="R12" i="5"/>
  <c r="Q12" i="5"/>
  <c r="O12" i="5"/>
  <c r="L12" i="5"/>
  <c r="T11" i="5"/>
  <c r="R11" i="5"/>
  <c r="Q11" i="5"/>
  <c r="O11" i="5"/>
  <c r="L11" i="5"/>
  <c r="J11" i="5"/>
  <c r="I11" i="5"/>
  <c r="G11" i="5"/>
  <c r="T9" i="5"/>
  <c r="R9" i="5"/>
  <c r="Q9" i="5"/>
  <c r="O9" i="5"/>
  <c r="L9" i="5"/>
  <c r="J9" i="5"/>
  <c r="I9" i="5"/>
  <c r="G9" i="5"/>
  <c r="T8" i="5"/>
  <c r="R8" i="5"/>
  <c r="Q8" i="5"/>
  <c r="O8" i="5"/>
  <c r="L8" i="5"/>
  <c r="J8" i="5"/>
  <c r="I8" i="5"/>
  <c r="G8" i="5"/>
  <c r="T6" i="5"/>
  <c r="R6" i="5"/>
  <c r="Q6" i="5"/>
  <c r="O6" i="5"/>
  <c r="L6" i="5"/>
  <c r="J6" i="5"/>
  <c r="I6" i="5"/>
  <c r="G6" i="5"/>
  <c r="T5" i="5"/>
  <c r="R5" i="5"/>
  <c r="Q5" i="5"/>
  <c r="O5" i="5"/>
  <c r="L5" i="5"/>
  <c r="J5" i="5"/>
  <c r="I5" i="5"/>
  <c r="G5" i="5"/>
  <c r="T64" i="4"/>
  <c r="R64" i="4"/>
  <c r="Q64" i="4"/>
  <c r="O64" i="4"/>
  <c r="L64" i="4"/>
  <c r="J64" i="4"/>
  <c r="I64" i="4"/>
  <c r="G64" i="4"/>
  <c r="T63" i="4"/>
  <c r="R63" i="4"/>
  <c r="Q63" i="4"/>
  <c r="O63" i="4"/>
  <c r="L63" i="4"/>
  <c r="J63" i="4"/>
  <c r="I63" i="4"/>
  <c r="G63" i="4"/>
  <c r="T61" i="4"/>
  <c r="R61" i="4"/>
  <c r="Q61" i="4"/>
  <c r="O61" i="4"/>
  <c r="L61" i="4"/>
  <c r="J61" i="4"/>
  <c r="I61" i="4"/>
  <c r="G61" i="4"/>
  <c r="T60" i="4"/>
  <c r="R60" i="4"/>
  <c r="Q60" i="4"/>
  <c r="O60" i="4"/>
  <c r="L60" i="4"/>
  <c r="J60" i="4"/>
  <c r="I60" i="4"/>
  <c r="G60" i="4"/>
  <c r="T58" i="4"/>
  <c r="R58" i="4"/>
  <c r="Q58" i="4"/>
  <c r="O58" i="4"/>
  <c r="L58" i="4"/>
  <c r="J58" i="4"/>
  <c r="I58" i="4"/>
  <c r="G58" i="4"/>
  <c r="T57" i="4"/>
  <c r="R57" i="4"/>
  <c r="Q57" i="4"/>
  <c r="O57" i="4"/>
  <c r="L57" i="4"/>
  <c r="J57" i="4"/>
  <c r="I57" i="4"/>
  <c r="G57" i="4"/>
  <c r="T55" i="4"/>
  <c r="R55" i="4"/>
  <c r="Q55" i="4"/>
  <c r="O55" i="4"/>
  <c r="L55" i="4"/>
  <c r="J55" i="4"/>
  <c r="I55" i="4"/>
  <c r="G55" i="4"/>
  <c r="T54" i="4"/>
  <c r="R54" i="4"/>
  <c r="Q54" i="4"/>
  <c r="O54" i="4"/>
  <c r="L54" i="4"/>
  <c r="J54" i="4"/>
  <c r="I54" i="4"/>
  <c r="G54" i="4"/>
  <c r="T52" i="4"/>
  <c r="R52" i="4"/>
  <c r="Q52" i="4"/>
  <c r="O52" i="4"/>
  <c r="L52" i="4"/>
  <c r="J52" i="4"/>
  <c r="I52" i="4"/>
  <c r="G52" i="4"/>
  <c r="T51" i="4"/>
  <c r="R51" i="4"/>
  <c r="Q51" i="4"/>
  <c r="O51" i="4"/>
  <c r="L51" i="4"/>
  <c r="J51" i="4"/>
  <c r="I51" i="4"/>
  <c r="G51" i="4"/>
  <c r="T49" i="4"/>
  <c r="R49" i="4"/>
  <c r="Q49" i="4"/>
  <c r="O49" i="4"/>
  <c r="L49" i="4"/>
  <c r="J49" i="4"/>
  <c r="I49" i="4"/>
  <c r="G49" i="4"/>
  <c r="T48" i="4"/>
  <c r="R48" i="4"/>
  <c r="Q48" i="4"/>
  <c r="O48" i="4"/>
  <c r="L48" i="4"/>
  <c r="J48" i="4"/>
  <c r="I48" i="4"/>
  <c r="G48" i="4"/>
  <c r="T46" i="4"/>
  <c r="R46" i="4"/>
  <c r="Q46" i="4"/>
  <c r="O46" i="4"/>
  <c r="L46" i="4"/>
  <c r="J46" i="4"/>
  <c r="I46" i="4"/>
  <c r="G46" i="4"/>
  <c r="T45" i="4"/>
  <c r="R45" i="4"/>
  <c r="Q45" i="4"/>
  <c r="O45" i="4"/>
  <c r="L45" i="4"/>
  <c r="J45" i="4"/>
  <c r="I45" i="4"/>
  <c r="G45" i="4"/>
  <c r="T43" i="4"/>
  <c r="R43" i="4"/>
  <c r="Q43" i="4"/>
  <c r="O43" i="4"/>
  <c r="L43" i="4"/>
  <c r="J43" i="4"/>
  <c r="I43" i="4"/>
  <c r="G43" i="4"/>
  <c r="T42" i="4"/>
  <c r="R42" i="4"/>
  <c r="Q42" i="4"/>
  <c r="O42" i="4"/>
  <c r="L42" i="4"/>
  <c r="J42" i="4"/>
  <c r="I42" i="4"/>
  <c r="G42" i="4"/>
  <c r="T40" i="4"/>
  <c r="R40" i="4"/>
  <c r="Q40" i="4"/>
  <c r="O40" i="4"/>
  <c r="L40" i="4"/>
  <c r="J40" i="4"/>
  <c r="I40" i="4"/>
  <c r="G40" i="4"/>
  <c r="T39" i="4"/>
  <c r="R39" i="4"/>
  <c r="Q39" i="4"/>
  <c r="O39" i="4"/>
  <c r="L39" i="4"/>
  <c r="J39" i="4"/>
  <c r="I39" i="4"/>
  <c r="G39" i="4"/>
  <c r="T36" i="4"/>
  <c r="T10" i="6"/>
  <c r="R10" i="6"/>
  <c r="Q10" i="6"/>
  <c r="O10" i="6"/>
  <c r="L10" i="6"/>
  <c r="T9" i="6"/>
  <c r="R9" i="6"/>
  <c r="Q9" i="6"/>
  <c r="O9" i="6"/>
  <c r="L9" i="6"/>
  <c r="T6" i="6"/>
  <c r="R6" i="6"/>
  <c r="Q6" i="6"/>
  <c r="O6" i="6"/>
  <c r="L6" i="6"/>
  <c r="J6" i="6"/>
  <c r="I6" i="6"/>
  <c r="G6" i="6"/>
  <c r="I40" i="14"/>
  <c r="Q23" i="14" l="1"/>
  <c r="J26" i="7"/>
  <c r="M26" i="7"/>
  <c r="AT13" i="7"/>
  <c r="J197" i="7"/>
  <c r="K197" i="7"/>
  <c r="O197" i="7"/>
  <c r="O164" i="7"/>
  <c r="G26" i="7"/>
  <c r="M65" i="7"/>
  <c r="G98" i="7"/>
  <c r="N164" i="7"/>
  <c r="E65" i="7"/>
  <c r="AK32" i="7"/>
  <c r="AK16" i="7"/>
  <c r="AK17" i="7"/>
  <c r="AJ16" i="7"/>
  <c r="AJ20" i="7" s="1"/>
  <c r="AJ21" i="7" s="1"/>
  <c r="AJ17" i="7"/>
  <c r="AJ18" i="7" s="1"/>
  <c r="AJ32" i="7"/>
  <c r="F65" i="7"/>
  <c r="AV21" i="7"/>
  <c r="O26" i="7"/>
  <c r="AM13" i="7"/>
  <c r="AL16" i="7"/>
  <c r="AL20" i="7" s="1"/>
  <c r="AL17" i="7"/>
  <c r="AL21" i="7"/>
  <c r="AL32" i="7"/>
  <c r="E131" i="7"/>
  <c r="F131" i="7"/>
  <c r="G131" i="7"/>
  <c r="I131" i="7"/>
  <c r="I164" i="7"/>
  <c r="AO32" i="7"/>
  <c r="AO16" i="7"/>
  <c r="AO20" i="7" s="1"/>
  <c r="AO17" i="7"/>
  <c r="AN13" i="7"/>
  <c r="H131" i="7"/>
  <c r="L131" i="7"/>
  <c r="O131" i="7"/>
  <c r="N197" i="7"/>
  <c r="AQ13" i="7"/>
  <c r="AP13" i="7"/>
  <c r="M131" i="7"/>
  <c r="N131" i="7"/>
  <c r="G164" i="7"/>
  <c r="K164" i="7"/>
  <c r="AS13" i="7"/>
  <c r="AR16" i="7"/>
  <c r="AR20" i="7" s="1"/>
  <c r="AR17" i="7"/>
  <c r="AR32" i="7"/>
  <c r="H98" i="7"/>
  <c r="I98" i="7"/>
  <c r="J98" i="7"/>
  <c r="L98" i="7"/>
  <c r="L197" i="7"/>
  <c r="M197" i="7"/>
  <c r="J164" i="7"/>
  <c r="L164" i="7"/>
  <c r="Q23" i="13"/>
  <c r="F15" i="13"/>
  <c r="F23" i="14" l="1"/>
  <c r="D28" i="14" s="1"/>
  <c r="Q28" i="14"/>
  <c r="AQ32" i="7"/>
  <c r="AQ16" i="7"/>
  <c r="AQ20" i="7" s="1"/>
  <c r="AQ21" i="7" s="1"/>
  <c r="AQ17" i="7"/>
  <c r="BC21" i="7"/>
  <c r="AL23" i="7"/>
  <c r="AL24" i="7" s="1"/>
  <c r="AX21" i="7"/>
  <c r="AK20" i="7"/>
  <c r="AJ209" i="7"/>
  <c r="AJ208" i="7"/>
  <c r="F23" i="13"/>
  <c r="D28" i="13" s="1"/>
  <c r="Q28" i="13"/>
  <c r="AS32" i="7"/>
  <c r="AS16" i="7"/>
  <c r="AS20" i="7" s="1"/>
  <c r="AS21" i="7" s="1"/>
  <c r="AS17" i="7"/>
  <c r="BE21" i="7"/>
  <c r="AL18" i="7"/>
  <c r="AK18" i="7"/>
  <c r="AK19" i="7" s="1"/>
  <c r="BD21" i="7"/>
  <c r="BA21" i="7"/>
  <c r="AM32" i="7"/>
  <c r="AM16" i="7"/>
  <c r="AM20" i="7" s="1"/>
  <c r="AM21" i="7" s="1"/>
  <c r="AM17" i="7"/>
  <c r="AK208" i="7"/>
  <c r="AR18" i="7"/>
  <c r="AR209" i="7" s="1"/>
  <c r="AO208" i="7"/>
  <c r="AJ19" i="7"/>
  <c r="AR21" i="7"/>
  <c r="AR23" i="7" s="1"/>
  <c r="AR24" i="7" s="1"/>
  <c r="AO21" i="7"/>
  <c r="AO23" i="7" s="1"/>
  <c r="AO24" i="7" s="1"/>
  <c r="AL209" i="7"/>
  <c r="AL208" i="7"/>
  <c r="AT16" i="7"/>
  <c r="AT20" i="7" s="1"/>
  <c r="BF21" i="7" s="1"/>
  <c r="AT17" i="7"/>
  <c r="AT32" i="7"/>
  <c r="AJ23" i="7"/>
  <c r="AJ24" i="7" s="1"/>
  <c r="AP16" i="7"/>
  <c r="AP20" i="7" s="1"/>
  <c r="AP17" i="7"/>
  <c r="AP32" i="7"/>
  <c r="BB21" i="7"/>
  <c r="AP21" i="7"/>
  <c r="AR208" i="7"/>
  <c r="AO18" i="7"/>
  <c r="AO19" i="7" s="1"/>
  <c r="AN16" i="7"/>
  <c r="AN20" i="7" s="1"/>
  <c r="AN17" i="7"/>
  <c r="AN32" i="7"/>
  <c r="AL19" i="7"/>
  <c r="G28" i="14" l="1"/>
  <c r="Q31" i="14"/>
  <c r="G31" i="14" s="1"/>
  <c r="I36" i="14" s="1"/>
  <c r="F12" i="14" s="1"/>
  <c r="AR25" i="7"/>
  <c r="AR28" i="7" s="1"/>
  <c r="AR26" i="7"/>
  <c r="AO25" i="7"/>
  <c r="AO28" i="7" s="1"/>
  <c r="AO26" i="7"/>
  <c r="AM209" i="7"/>
  <c r="AM208" i="7"/>
  <c r="AR19" i="7"/>
  <c r="AP18" i="7"/>
  <c r="AP19" i="7" s="1"/>
  <c r="AK209" i="7"/>
  <c r="AM19" i="7"/>
  <c r="AY21" i="7"/>
  <c r="AN18" i="7"/>
  <c r="AN19" i="7" s="1"/>
  <c r="AN208" i="7"/>
  <c r="AP209" i="7"/>
  <c r="AP208" i="7"/>
  <c r="AT21" i="7"/>
  <c r="AS23" i="7"/>
  <c r="AS24" i="7" s="1"/>
  <c r="AQ18" i="7"/>
  <c r="AQ19" i="7" s="1"/>
  <c r="AJ26" i="7"/>
  <c r="AJ25" i="7"/>
  <c r="AJ28" i="7" s="1"/>
  <c r="AT18" i="7"/>
  <c r="AT209" i="7" s="1"/>
  <c r="AS208" i="7"/>
  <c r="AW21" i="7"/>
  <c r="AK21" i="7"/>
  <c r="AK23" i="7" s="1"/>
  <c r="AK24" i="7" s="1"/>
  <c r="AQ23" i="7"/>
  <c r="AQ24" i="7" s="1"/>
  <c r="AZ21" i="7"/>
  <c r="AT208" i="7"/>
  <c r="AN21" i="7"/>
  <c r="AN23" i="7" s="1"/>
  <c r="AN24" i="7" s="1"/>
  <c r="AP23" i="7"/>
  <c r="AP24" i="7" s="1"/>
  <c r="AO209" i="7"/>
  <c r="AM18" i="7"/>
  <c r="AS18" i="7"/>
  <c r="AS209" i="7" s="1"/>
  <c r="AT23" i="7"/>
  <c r="AT24" i="7" s="1"/>
  <c r="AM23" i="7"/>
  <c r="AM24" i="7" s="1"/>
  <c r="Q31" i="13"/>
  <c r="G31" i="13" s="1"/>
  <c r="I36" i="13" s="1"/>
  <c r="F12" i="13" s="1"/>
  <c r="G28" i="13"/>
  <c r="Q36" i="13"/>
  <c r="S36" i="13"/>
  <c r="AL25" i="7"/>
  <c r="AL28" i="7" s="1"/>
  <c r="AL26" i="7"/>
  <c r="AQ209" i="7"/>
  <c r="AQ208" i="7"/>
  <c r="Q36" i="14" l="1"/>
  <c r="S36" i="14"/>
  <c r="AO29" i="7"/>
  <c r="AO30" i="7" s="1"/>
  <c r="AN25" i="7"/>
  <c r="AN28" i="7" s="1"/>
  <c r="AN26" i="7"/>
  <c r="AK25" i="7"/>
  <c r="AK26" i="7"/>
  <c r="AK28" i="7"/>
  <c r="AJ29" i="7"/>
  <c r="AJ30" i="7" s="1"/>
  <c r="AL30" i="7"/>
  <c r="AL29" i="7"/>
  <c r="AR29" i="7"/>
  <c r="AR30" i="7"/>
  <c r="AT25" i="7"/>
  <c r="AT28" i="7" s="1"/>
  <c r="AT26" i="7"/>
  <c r="AN209" i="7"/>
  <c r="AT19" i="7"/>
  <c r="AP25" i="7"/>
  <c r="AP26" i="7"/>
  <c r="AP28" i="7"/>
  <c r="AS19" i="7"/>
  <c r="AQ26" i="7"/>
  <c r="AQ25" i="7"/>
  <c r="AQ28" i="7" s="1"/>
  <c r="AS25" i="7"/>
  <c r="AS28" i="7" s="1"/>
  <c r="AS26" i="7"/>
  <c r="AM25" i="7"/>
  <c r="AM28" i="7" s="1"/>
  <c r="AM26" i="7"/>
  <c r="AM29" i="7" l="1"/>
  <c r="AM30" i="7" s="1"/>
  <c r="AT29" i="7"/>
  <c r="AT30" i="7" s="1"/>
  <c r="AQ29" i="7"/>
  <c r="AQ30" i="7" s="1"/>
  <c r="AN29" i="7"/>
  <c r="AN30" i="7"/>
  <c r="AS29" i="7"/>
  <c r="AS30" i="7" s="1"/>
  <c r="AK29" i="7"/>
  <c r="AK30" i="7" s="1"/>
  <c r="AP29" i="7"/>
  <c r="AP30" i="7" s="1"/>
  <c r="S14" i="15" l="1"/>
  <c r="D16" i="15" s="1"/>
  <c r="S15" i="15" l="1"/>
  <c r="I16" i="15" s="1"/>
  <c r="S16" i="15" l="1"/>
  <c r="M16" i="15" s="1"/>
  <c r="C13" i="18" l="1"/>
  <c r="I26" i="18" l="1"/>
  <c r="G13" i="18"/>
  <c r="M13" i="18" s="1"/>
  <c r="I20" i="18" s="1"/>
  <c r="M20" i="18" s="1"/>
  <c r="K26" i="18" s="1"/>
  <c r="M26" i="18" l="1"/>
</calcChain>
</file>

<file path=xl/sharedStrings.xml><?xml version="1.0" encoding="utf-8"?>
<sst xmlns="http://schemas.openxmlformats.org/spreadsheetml/2006/main" count="1018" uniqueCount="341">
  <si>
    <t>単位</t>
  </si>
  <si>
    <t>工　　　種</t>
    <rPh sb="0" eb="1">
      <t>コウ</t>
    </rPh>
    <rPh sb="4" eb="5">
      <t>タネ</t>
    </rPh>
    <phoneticPr fontId="2"/>
  </si>
  <si>
    <t>種　　　別</t>
    <rPh sb="0" eb="1">
      <t>タネ</t>
    </rPh>
    <rPh sb="4" eb="5">
      <t>ベツ</t>
    </rPh>
    <phoneticPr fontId="2"/>
  </si>
  <si>
    <t>形状寸法</t>
    <rPh sb="0" eb="2">
      <t>ケイジョウ</t>
    </rPh>
    <rPh sb="2" eb="4">
      <t>スンポウ</t>
    </rPh>
    <phoneticPr fontId="2"/>
  </si>
  <si>
    <t>単位</t>
    <rPh sb="0" eb="2">
      <t>タンイ</t>
    </rPh>
    <phoneticPr fontId="2"/>
  </si>
  <si>
    <t>起工・元</t>
    <rPh sb="0" eb="2">
      <t>キコウ</t>
    </rPh>
    <rPh sb="3" eb="4">
      <t>モト</t>
    </rPh>
    <phoneticPr fontId="2"/>
  </si>
  <si>
    <t>数量</t>
    <rPh sb="0" eb="2">
      <t>スウリョウ</t>
    </rPh>
    <phoneticPr fontId="2"/>
  </si>
  <si>
    <t>単価（円）</t>
    <rPh sb="0" eb="2">
      <t>タンカ</t>
    </rPh>
    <rPh sb="3" eb="4">
      <t>エン</t>
    </rPh>
    <phoneticPr fontId="2"/>
  </si>
  <si>
    <t>金額（円）</t>
    <rPh sb="0" eb="2">
      <t>キンガク</t>
    </rPh>
    <rPh sb="3" eb="4">
      <t>エン</t>
    </rPh>
    <phoneticPr fontId="2"/>
  </si>
  <si>
    <t>変更（第　回）</t>
    <rPh sb="0" eb="2">
      <t>ヘンコウ</t>
    </rPh>
    <rPh sb="3" eb="4">
      <t>ダイ</t>
    </rPh>
    <rPh sb="5" eb="6">
      <t>カイ</t>
    </rPh>
    <phoneticPr fontId="2"/>
  </si>
  <si>
    <t>摘　　　要</t>
    <rPh sb="0" eb="1">
      <t>チャク</t>
    </rPh>
    <rPh sb="4" eb="5">
      <t>ヨウ</t>
    </rPh>
    <phoneticPr fontId="2"/>
  </si>
  <si>
    <t>摘　　要</t>
    <rPh sb="0" eb="1">
      <t>チャク</t>
    </rPh>
    <rPh sb="3" eb="4">
      <t>ヨウ</t>
    </rPh>
    <phoneticPr fontId="2"/>
  </si>
  <si>
    <t>内　訳　明　細　表</t>
    <rPh sb="0" eb="1">
      <t>ウチ</t>
    </rPh>
    <rPh sb="2" eb="3">
      <t>ヤク</t>
    </rPh>
    <rPh sb="4" eb="5">
      <t>メイ</t>
    </rPh>
    <rPh sb="6" eb="7">
      <t>ホソ</t>
    </rPh>
    <rPh sb="8" eb="9">
      <t>ヒョウ</t>
    </rPh>
    <phoneticPr fontId="2"/>
  </si>
  <si>
    <t>名　　　称</t>
    <rPh sb="0" eb="1">
      <t>メイ</t>
    </rPh>
    <rPh sb="4" eb="5">
      <t>ショウ</t>
    </rPh>
    <phoneticPr fontId="2"/>
  </si>
  <si>
    <t>ＮＯ．</t>
  </si>
  <si>
    <t>Ａ社</t>
  </si>
  <si>
    <t>Ｂ社</t>
  </si>
  <si>
    <t>Ｃ社</t>
  </si>
  <si>
    <t>Ｄ社</t>
  </si>
  <si>
    <t>Ｅ社</t>
  </si>
  <si>
    <t>Ｆ社</t>
  </si>
  <si>
    <t>Ｇ社</t>
  </si>
  <si>
    <t>Ｈ社</t>
  </si>
  <si>
    <t>Ｉ社</t>
  </si>
  <si>
    <t>備　　考</t>
  </si>
  <si>
    <t>数量　単位</t>
  </si>
  <si>
    <t>種　　別</t>
  </si>
  <si>
    <t>名　　称</t>
  </si>
  <si>
    <t>形状寸法</t>
  </si>
  <si>
    <t>単価　(円)</t>
  </si>
  <si>
    <t>金額　(円)</t>
  </si>
  <si>
    <t>個数</t>
  </si>
  <si>
    <t>単価</t>
    <rPh sb="0" eb="2">
      <t>タンカ</t>
    </rPh>
    <phoneticPr fontId="2"/>
  </si>
  <si>
    <t>代　　価　　表</t>
    <rPh sb="0" eb="1">
      <t>ダイ</t>
    </rPh>
    <rPh sb="3" eb="4">
      <t>アタイ</t>
    </rPh>
    <rPh sb="6" eb="7">
      <t>ヒョウ</t>
    </rPh>
    <phoneticPr fontId="2"/>
  </si>
  <si>
    <t>年</t>
    <rPh sb="0" eb="1">
      <t>ネン</t>
    </rPh>
    <phoneticPr fontId="2"/>
  </si>
  <si>
    <t>月</t>
    <rPh sb="0" eb="1">
      <t>ツキ</t>
    </rPh>
    <phoneticPr fontId="2"/>
  </si>
  <si>
    <t>工事場所</t>
    <rPh sb="0" eb="2">
      <t>コウジ</t>
    </rPh>
    <rPh sb="2" eb="4">
      <t>バショ</t>
    </rPh>
    <phoneticPr fontId="2"/>
  </si>
  <si>
    <t>執行方法</t>
    <rPh sb="0" eb="2">
      <t>シッコウ</t>
    </rPh>
    <rPh sb="2" eb="4">
      <t>ホウホウ</t>
    </rPh>
    <phoneticPr fontId="2"/>
  </si>
  <si>
    <t>年度</t>
    <rPh sb="0" eb="2">
      <t>ネンド</t>
    </rPh>
    <phoneticPr fontId="2"/>
  </si>
  <si>
    <t>地内</t>
    <rPh sb="0" eb="2">
      <t>チナイ</t>
    </rPh>
    <phoneticPr fontId="2"/>
  </si>
  <si>
    <t>日</t>
    <rPh sb="0" eb="1">
      <t>ニチ</t>
    </rPh>
    <phoneticPr fontId="2"/>
  </si>
  <si>
    <t>から</t>
    <phoneticPr fontId="2"/>
  </si>
  <si>
    <t>まで</t>
    <phoneticPr fontId="2"/>
  </si>
  <si>
    <t>（</t>
    <phoneticPr fontId="2"/>
  </si>
  <si>
    <t>日間）</t>
    <rPh sb="0" eb="2">
      <t>ニチカン</t>
    </rPh>
    <phoneticPr fontId="2"/>
  </si>
  <si>
    <t>起工</t>
    <rPh sb="0" eb="2">
      <t>キコウ</t>
    </rPh>
    <phoneticPr fontId="2"/>
  </si>
  <si>
    <t>指示事項</t>
    <rPh sb="0" eb="2">
      <t>シジ</t>
    </rPh>
    <rPh sb="2" eb="4">
      <t>ジコウ</t>
    </rPh>
    <phoneticPr fontId="2"/>
  </si>
  <si>
    <t>円</t>
    <rPh sb="0" eb="1">
      <t>エン</t>
    </rPh>
    <phoneticPr fontId="2"/>
  </si>
  <si>
    <t>２</t>
    <phoneticPr fontId="2"/>
  </si>
  <si>
    <t>予　　算　　額</t>
    <rPh sb="0" eb="1">
      <t>ヨ</t>
    </rPh>
    <rPh sb="3" eb="4">
      <t>サン</t>
    </rPh>
    <rPh sb="6" eb="7">
      <t>ガク</t>
    </rPh>
    <phoneticPr fontId="2"/>
  </si>
  <si>
    <t>設　　計　　額</t>
    <rPh sb="0" eb="1">
      <t>セツ</t>
    </rPh>
    <rPh sb="3" eb="4">
      <t>ケイ</t>
    </rPh>
    <rPh sb="6" eb="7">
      <t>ガク</t>
    </rPh>
    <phoneticPr fontId="2"/>
  </si>
  <si>
    <t>請　　負　　額</t>
    <rPh sb="0" eb="1">
      <t>ショウ</t>
    </rPh>
    <rPh sb="3" eb="4">
      <t>フ</t>
    </rPh>
    <rPh sb="6" eb="7">
      <t>ガク</t>
    </rPh>
    <phoneticPr fontId="2"/>
  </si>
  <si>
    <t>備　　　　　　考</t>
    <rPh sb="0" eb="1">
      <t>ビ</t>
    </rPh>
    <rPh sb="7" eb="8">
      <t>コウ</t>
    </rPh>
    <phoneticPr fontId="2"/>
  </si>
  <si>
    <t>工種別内訳表</t>
    <rPh sb="0" eb="3">
      <t>コウシュベツ</t>
    </rPh>
    <rPh sb="3" eb="5">
      <t>ウチワケ</t>
    </rPh>
    <phoneticPr fontId="2"/>
  </si>
  <si>
    <t>見積内訳表</t>
    <rPh sb="0" eb="2">
      <t>ミツモリ</t>
    </rPh>
    <rPh sb="2" eb="5">
      <t>ウチワケヒョウ</t>
    </rPh>
    <phoneticPr fontId="2"/>
  </si>
  <si>
    <t>合計</t>
    <rPh sb="0" eb="2">
      <t>ゴウケイ</t>
    </rPh>
    <phoneticPr fontId="2"/>
  </si>
  <si>
    <t>直工費－機器費</t>
    <rPh sb="0" eb="1">
      <t>チョク</t>
    </rPh>
    <rPh sb="1" eb="2">
      <t>コウ</t>
    </rPh>
    <rPh sb="2" eb="3">
      <t>ヒ</t>
    </rPh>
    <rPh sb="4" eb="7">
      <t>キキヒ</t>
    </rPh>
    <phoneticPr fontId="2"/>
  </si>
  <si>
    <t>直接工事費</t>
    <rPh sb="0" eb="2">
      <t>チョクセツ</t>
    </rPh>
    <rPh sb="2" eb="5">
      <t>コウジヒ</t>
    </rPh>
    <phoneticPr fontId="2"/>
  </si>
  <si>
    <t>工場修繕費</t>
    <rPh sb="0" eb="2">
      <t>コウジョウ</t>
    </rPh>
    <rPh sb="2" eb="5">
      <t>シュウゼンヒ</t>
    </rPh>
    <phoneticPr fontId="2"/>
  </si>
  <si>
    <t>直接工事費計</t>
    <rPh sb="0" eb="2">
      <t>チョクセツ</t>
    </rPh>
    <rPh sb="2" eb="5">
      <t>コウジヒ</t>
    </rPh>
    <rPh sb="5" eb="6">
      <t>ケイ</t>
    </rPh>
    <phoneticPr fontId="2"/>
  </si>
  <si>
    <t>間接工事費</t>
    <rPh sb="0" eb="2">
      <t>カンセツ</t>
    </rPh>
    <rPh sb="2" eb="5">
      <t>コウジヒ</t>
    </rPh>
    <phoneticPr fontId="2"/>
  </si>
  <si>
    <t>間接工事費計</t>
    <rPh sb="0" eb="2">
      <t>カンセツ</t>
    </rPh>
    <rPh sb="2" eb="5">
      <t>コウジヒ</t>
    </rPh>
    <rPh sb="5" eb="6">
      <t>ケイ</t>
    </rPh>
    <phoneticPr fontId="2"/>
  </si>
  <si>
    <t>工事原価</t>
    <rPh sb="0" eb="2">
      <t>コウジ</t>
    </rPh>
    <rPh sb="2" eb="4">
      <t>ゲンカ</t>
    </rPh>
    <phoneticPr fontId="2"/>
  </si>
  <si>
    <t>一般管理費</t>
    <rPh sb="0" eb="2">
      <t>イッパン</t>
    </rPh>
    <rPh sb="2" eb="5">
      <t>カンリヒ</t>
    </rPh>
    <phoneticPr fontId="2"/>
  </si>
  <si>
    <t>工事価格</t>
    <rPh sb="0" eb="2">
      <t>コウジ</t>
    </rPh>
    <rPh sb="2" eb="4">
      <t>カカク</t>
    </rPh>
    <phoneticPr fontId="2"/>
  </si>
  <si>
    <t xml:space="preserve"> 機器費</t>
    <rPh sb="1" eb="4">
      <t>キキヒ</t>
    </rPh>
    <phoneticPr fontId="2"/>
  </si>
  <si>
    <t xml:space="preserve"> 材料費</t>
    <rPh sb="1" eb="4">
      <t>ザイリョウヒ</t>
    </rPh>
    <phoneticPr fontId="2"/>
  </si>
  <si>
    <t xml:space="preserve"> 労務費</t>
    <rPh sb="1" eb="4">
      <t>ロウムヒ</t>
    </rPh>
    <phoneticPr fontId="2"/>
  </si>
  <si>
    <t xml:space="preserve">  技術者</t>
    <rPh sb="2" eb="5">
      <t>ギジュツシャ</t>
    </rPh>
    <phoneticPr fontId="2"/>
  </si>
  <si>
    <t xml:space="preserve">  技術員</t>
    <rPh sb="2" eb="5">
      <t>ギジュツイン</t>
    </rPh>
    <phoneticPr fontId="2"/>
  </si>
  <si>
    <t xml:space="preserve"> 直接経費</t>
    <rPh sb="1" eb="3">
      <t>チョクセツ</t>
    </rPh>
    <rPh sb="3" eb="5">
      <t>ケイヒ</t>
    </rPh>
    <phoneticPr fontId="2"/>
  </si>
  <si>
    <t xml:space="preserve"> 処分費</t>
    <rPh sb="1" eb="4">
      <t>ショブンヒ</t>
    </rPh>
    <phoneticPr fontId="2"/>
  </si>
  <si>
    <t xml:space="preserve"> 共通仮設費</t>
    <rPh sb="1" eb="3">
      <t>キョウツウ</t>
    </rPh>
    <rPh sb="3" eb="6">
      <t>カセツヒ</t>
    </rPh>
    <phoneticPr fontId="2"/>
  </si>
  <si>
    <t xml:space="preserve">  準備費</t>
    <rPh sb="2" eb="5">
      <t>ジュンビヒ</t>
    </rPh>
    <phoneticPr fontId="2"/>
  </si>
  <si>
    <t xml:space="preserve">  技術管理費</t>
    <rPh sb="2" eb="4">
      <t>ギジュツ</t>
    </rPh>
    <rPh sb="4" eb="7">
      <t>カンリヒ</t>
    </rPh>
    <phoneticPr fontId="2"/>
  </si>
  <si>
    <t xml:space="preserve">  労務者輸送費</t>
    <rPh sb="2" eb="4">
      <t>ロウム</t>
    </rPh>
    <rPh sb="4" eb="5">
      <t>シャ</t>
    </rPh>
    <rPh sb="5" eb="8">
      <t>ユソウヒ</t>
    </rPh>
    <phoneticPr fontId="2"/>
  </si>
  <si>
    <t xml:space="preserve">  安全費</t>
    <rPh sb="2" eb="4">
      <t>アンゼン</t>
    </rPh>
    <rPh sb="4" eb="5">
      <t>ヒ</t>
    </rPh>
    <phoneticPr fontId="2"/>
  </si>
  <si>
    <t xml:space="preserve"> 共通仮設費計</t>
    <rPh sb="1" eb="3">
      <t>キョウツウ</t>
    </rPh>
    <rPh sb="3" eb="6">
      <t>カセツヒ</t>
    </rPh>
    <rPh sb="6" eb="7">
      <t>ケイ</t>
    </rPh>
    <phoneticPr fontId="2"/>
  </si>
  <si>
    <t xml:space="preserve"> 現場管理費</t>
    <rPh sb="1" eb="3">
      <t>ゲンバ</t>
    </rPh>
    <rPh sb="3" eb="6">
      <t>カンリヒ</t>
    </rPh>
    <phoneticPr fontId="2"/>
  </si>
  <si>
    <t xml:space="preserve"> 現場間接費</t>
    <rPh sb="1" eb="3">
      <t>ゲンバ</t>
    </rPh>
    <rPh sb="3" eb="6">
      <t>カンセツヒ</t>
    </rPh>
    <phoneticPr fontId="2"/>
  </si>
  <si>
    <t xml:space="preserve"> 契約保証費</t>
    <rPh sb="1" eb="3">
      <t>ケイヤク</t>
    </rPh>
    <rPh sb="3" eb="5">
      <t>ホショウ</t>
    </rPh>
    <rPh sb="5" eb="6">
      <t>ヒ</t>
    </rPh>
    <phoneticPr fontId="2"/>
  </si>
  <si>
    <t xml:space="preserve"> 消費税相当額</t>
    <rPh sb="1" eb="4">
      <t>ショウヒゼイ</t>
    </rPh>
    <rPh sb="4" eb="7">
      <t>ソウトウガク</t>
    </rPh>
    <phoneticPr fontId="2"/>
  </si>
  <si>
    <t>円</t>
    <rPh sb="0" eb="1">
      <t>エン</t>
    </rPh>
    <phoneticPr fontId="7"/>
  </si>
  <si>
    <t>Ｊ社</t>
    <phoneticPr fontId="2"/>
  </si>
  <si>
    <t>Ｋ社</t>
    <rPh sb="1" eb="2">
      <t>シャ</t>
    </rPh>
    <phoneticPr fontId="2"/>
  </si>
  <si>
    <t>労務対象</t>
    <rPh sb="0" eb="2">
      <t>ロウム</t>
    </rPh>
    <rPh sb="2" eb="4">
      <t>タイショウ</t>
    </rPh>
    <phoneticPr fontId="2"/>
  </si>
  <si>
    <t>安全対象</t>
    <rPh sb="0" eb="2">
      <t>アンゼン</t>
    </rPh>
    <rPh sb="2" eb="4">
      <t>タイショウ</t>
    </rPh>
    <phoneticPr fontId="2"/>
  </si>
  <si>
    <t>１</t>
    <phoneticPr fontId="2"/>
  </si>
  <si>
    <t>２</t>
    <phoneticPr fontId="2"/>
  </si>
  <si>
    <t>３</t>
    <phoneticPr fontId="2"/>
  </si>
  <si>
    <t>４</t>
    <phoneticPr fontId="2"/>
  </si>
  <si>
    <t>５</t>
    <phoneticPr fontId="2"/>
  </si>
  <si>
    <t>１</t>
    <phoneticPr fontId="2"/>
  </si>
  <si>
    <t>２－１</t>
    <phoneticPr fontId="2"/>
  </si>
  <si>
    <t>２－２</t>
    <phoneticPr fontId="2"/>
  </si>
  <si>
    <t>３</t>
    <phoneticPr fontId="2"/>
  </si>
  <si>
    <t>４</t>
    <phoneticPr fontId="2"/>
  </si>
  <si>
    <t xml:space="preserve">  </t>
    <phoneticPr fontId="7"/>
  </si>
  <si>
    <t xml:space="preserve"> ※　直接工事費、共通仮設費がわかる設計内訳書の部分を添付</t>
  </si>
  <si>
    <t xml:space="preserve">    注）金額は、入札金額（消費税抜き）</t>
    <rPh sb="18" eb="19">
      <t>ヌ</t>
    </rPh>
    <phoneticPr fontId="7"/>
  </si>
  <si>
    <t>入札書比較価格との比率</t>
    <phoneticPr fontId="7"/>
  </si>
  <si>
    <t>入札金額</t>
    <rPh sb="0" eb="2">
      <t>ニュウサツ</t>
    </rPh>
    <rPh sb="2" eb="4">
      <t>キンガク</t>
    </rPh>
    <phoneticPr fontId="7"/>
  </si>
  <si>
    <t>入札書比較価格との比率</t>
    <rPh sb="0" eb="2">
      <t>ニュウサツ</t>
    </rPh>
    <rPh sb="2" eb="3">
      <t>ショ</t>
    </rPh>
    <rPh sb="3" eb="5">
      <t>ヒカク</t>
    </rPh>
    <rPh sb="5" eb="7">
      <t>カカク</t>
    </rPh>
    <phoneticPr fontId="7"/>
  </si>
  <si>
    <t>入　札　金　額</t>
  </si>
  <si>
    <t>業　　者　　名</t>
  </si>
  <si>
    <t xml:space="preserve"> ５　調査対象業者名等</t>
  </si>
  <si>
    <t>調査範囲</t>
    <rPh sb="0" eb="2">
      <t>チョウサ</t>
    </rPh>
    <rPh sb="2" eb="4">
      <t>ハンイ</t>
    </rPh>
    <phoneticPr fontId="7"/>
  </si>
  <si>
    <t>～</t>
    <phoneticPr fontId="7"/>
  </si>
  <si>
    <t>基準価格＊９８％</t>
    <rPh sb="0" eb="2">
      <t>キジュン</t>
    </rPh>
    <rPh sb="2" eb="4">
      <t>カカク</t>
    </rPh>
    <phoneticPr fontId="7"/>
  </si>
  <si>
    <r>
      <t xml:space="preserve"> （入札書比較価格）</t>
    </r>
    <r>
      <rPr>
        <sz val="12"/>
        <rFont val="ＭＳ Ｐ明朝"/>
        <family val="1"/>
        <charset val="128"/>
      </rPr>
      <t>×</t>
    </r>
    <r>
      <rPr>
        <u/>
        <sz val="12"/>
        <rFont val="ＭＳ Ｐ明朝"/>
        <family val="1"/>
        <charset val="128"/>
      </rPr>
      <t>（９／１０又は７／１０）</t>
    </r>
    <r>
      <rPr>
        <sz val="12"/>
        <rFont val="ＭＳ Ｐ明朝"/>
        <family val="1"/>
        <charset val="128"/>
      </rPr>
      <t xml:space="preserve">  ＝</t>
    </r>
    <phoneticPr fontId="7"/>
  </si>
  <si>
    <t xml:space="preserve"> (8)  (7)＞９／１０　又は　(7)＜７／１０の場合</t>
    <phoneticPr fontId="7"/>
  </si>
  <si>
    <t>7/10</t>
    <phoneticPr fontId="7"/>
  </si>
  <si>
    <t xml:space="preserve"> (7)  (5)又は(6)／入札書比較価格　＝</t>
  </si>
  <si>
    <t xml:space="preserve">                                           </t>
    <phoneticPr fontId="7"/>
  </si>
  <si>
    <t xml:space="preserve"> (小数点未満切捨)</t>
  </si>
  <si>
    <t xml:space="preserve">                   　　　　　　　　　　　　　円</t>
    <phoneticPr fontId="7"/>
  </si>
  <si>
    <t>円×０．９＝</t>
    <phoneticPr fontId="7"/>
  </si>
  <si>
    <t xml:space="preserve"> (6)  建築工事及び機械設備・電気設備・解体工事（(5)×０．９）</t>
  </si>
  <si>
    <t xml:space="preserve">  </t>
  </si>
  <si>
    <t>合計</t>
    <rPh sb="0" eb="2">
      <t>ゴウケイ</t>
    </rPh>
    <phoneticPr fontId="7"/>
  </si>
  <si>
    <t>Ａ＋Ｂ＋Ｃ＋Ｄ</t>
  </si>
  <si>
    <t>-----</t>
    <phoneticPr fontId="7"/>
  </si>
  <si>
    <t xml:space="preserve"> (5)　　　　計</t>
  </si>
  <si>
    <t>一般管理費</t>
    <rPh sb="0" eb="2">
      <t>イッパン</t>
    </rPh>
    <rPh sb="2" eb="5">
      <t>カンリヒ</t>
    </rPh>
    <phoneticPr fontId="7"/>
  </si>
  <si>
    <t>Ｄ(小数点未満切捨)</t>
  </si>
  <si>
    <t xml:space="preserve"> (4)  一般管理費×　３／１０</t>
    <phoneticPr fontId="7"/>
  </si>
  <si>
    <t>現場管理費</t>
    <rPh sb="0" eb="2">
      <t>ゲンバ</t>
    </rPh>
    <rPh sb="2" eb="5">
      <t>カンリヒ</t>
    </rPh>
    <phoneticPr fontId="7"/>
  </si>
  <si>
    <t>Ｃ(小数点未満切捨)</t>
  </si>
  <si>
    <t>共通仮設費</t>
    <rPh sb="0" eb="2">
      <t>キョウツウ</t>
    </rPh>
    <rPh sb="2" eb="4">
      <t>カセツ</t>
    </rPh>
    <rPh sb="4" eb="5">
      <t>ヒ</t>
    </rPh>
    <phoneticPr fontId="7"/>
  </si>
  <si>
    <t>Ｂ(小数点未満切捨)</t>
  </si>
  <si>
    <t xml:space="preserve"> (2)　共通仮設費×　９／１０</t>
    <phoneticPr fontId="7"/>
  </si>
  <si>
    <t>直接工事費</t>
    <rPh sb="0" eb="2">
      <t>チョクセツ</t>
    </rPh>
    <rPh sb="2" eb="5">
      <t>コウジヒ</t>
    </rPh>
    <phoneticPr fontId="7"/>
  </si>
  <si>
    <t>Ａ(小数点未満切捨)</t>
  </si>
  <si>
    <t xml:space="preserve"> (1)　直接工事費×9.5／１０</t>
    <phoneticPr fontId="7"/>
  </si>
  <si>
    <t>設計額</t>
    <rPh sb="0" eb="2">
      <t>セッケイ</t>
    </rPh>
    <rPh sb="2" eb="3">
      <t>ガク</t>
    </rPh>
    <phoneticPr fontId="7"/>
  </si>
  <si>
    <t>計算値</t>
    <rPh sb="0" eb="3">
      <t>ケイサンチ</t>
    </rPh>
    <phoneticPr fontId="7"/>
  </si>
  <si>
    <t>４　調査基準価格</t>
  </si>
  <si>
    <t>入札比較価格</t>
    <rPh sb="0" eb="2">
      <t>ニュウサツ</t>
    </rPh>
    <rPh sb="2" eb="4">
      <t>ヒカク</t>
    </rPh>
    <rPh sb="4" eb="6">
      <t>カカク</t>
    </rPh>
    <phoneticPr fontId="7"/>
  </si>
  <si>
    <t>３　入札書比較価格</t>
  </si>
  <si>
    <t>２　工  事  場  所  ：</t>
    <phoneticPr fontId="7"/>
  </si>
  <si>
    <t>１　工　　事　　名　：</t>
    <phoneticPr fontId="7"/>
  </si>
  <si>
    <t>調査基準価格算出調書</t>
  </si>
  <si>
    <t>別紙　２</t>
  </si>
  <si>
    <t xml:space="preserve">  </t>
    <phoneticPr fontId="7"/>
  </si>
  <si>
    <t>入札書比較価格との比率</t>
    <phoneticPr fontId="7"/>
  </si>
  <si>
    <t>※建築･機械･電気･解体については数値的判断基準は適用しない</t>
    <rPh sb="1" eb="3">
      <t>ケンチク</t>
    </rPh>
    <rPh sb="4" eb="6">
      <t>キカイ</t>
    </rPh>
    <rPh sb="7" eb="9">
      <t>デンキ</t>
    </rPh>
    <rPh sb="10" eb="12">
      <t>カイタイ</t>
    </rPh>
    <rPh sb="17" eb="20">
      <t>スウチテキ</t>
    </rPh>
    <rPh sb="20" eb="22">
      <t>ハンダン</t>
    </rPh>
    <rPh sb="22" eb="24">
      <t>キジュン</t>
    </rPh>
    <rPh sb="25" eb="27">
      <t>テキヨウ</t>
    </rPh>
    <phoneticPr fontId="7"/>
  </si>
  <si>
    <t>～</t>
    <phoneticPr fontId="7"/>
  </si>
  <si>
    <r>
      <t xml:space="preserve"> （入札書比較価格）</t>
    </r>
    <r>
      <rPr>
        <sz val="12"/>
        <rFont val="ＭＳ Ｐ明朝"/>
        <family val="1"/>
        <charset val="128"/>
      </rPr>
      <t>×</t>
    </r>
    <r>
      <rPr>
        <u/>
        <sz val="12"/>
        <rFont val="ＭＳ Ｐ明朝"/>
        <family val="1"/>
        <charset val="128"/>
      </rPr>
      <t>（９／１０又は７／１０）</t>
    </r>
    <r>
      <rPr>
        <sz val="12"/>
        <rFont val="ＭＳ Ｐ明朝"/>
        <family val="1"/>
        <charset val="128"/>
      </rPr>
      <t xml:space="preserve">  ＝</t>
    </r>
    <phoneticPr fontId="7"/>
  </si>
  <si>
    <t xml:space="preserve"> (8)  (7)＞９／１０　又は　(7)＜７／１０の場合</t>
    <phoneticPr fontId="7"/>
  </si>
  <si>
    <t>7/10</t>
    <phoneticPr fontId="7"/>
  </si>
  <si>
    <t xml:space="preserve">                                           </t>
    <phoneticPr fontId="7"/>
  </si>
  <si>
    <t xml:space="preserve">                   　　　　　　　　　　　　　円</t>
    <phoneticPr fontId="7"/>
  </si>
  <si>
    <t>円×０．９＝</t>
    <phoneticPr fontId="7"/>
  </si>
  <si>
    <t>-----</t>
    <phoneticPr fontId="7"/>
  </si>
  <si>
    <t xml:space="preserve"> (4)  一般管理費×　３／１０</t>
    <phoneticPr fontId="7"/>
  </si>
  <si>
    <t xml:space="preserve"> (3)  現場管理費×　８／１０ </t>
    <phoneticPr fontId="7"/>
  </si>
  <si>
    <t xml:space="preserve"> (2)　共通仮設費×　９／１０</t>
    <phoneticPr fontId="7"/>
  </si>
  <si>
    <t xml:space="preserve"> (1)　直接工事費×9.5／１０</t>
    <phoneticPr fontId="7"/>
  </si>
  <si>
    <t>２　工  事  場  所  ：</t>
    <phoneticPr fontId="7"/>
  </si>
  <si>
    <t>１　工　　事　　名　：</t>
    <phoneticPr fontId="7"/>
  </si>
  <si>
    <t>工　　　種</t>
    <rPh sb="0" eb="1">
      <t>コウ</t>
    </rPh>
    <rPh sb="4" eb="5">
      <t>シュ</t>
    </rPh>
    <phoneticPr fontId="2"/>
  </si>
  <si>
    <t>　</t>
    <phoneticPr fontId="2"/>
  </si>
  <si>
    <t>（消費税を含む）</t>
    <rPh sb="1" eb="4">
      <t>ショウヒゼイ</t>
    </rPh>
    <rPh sb="5" eb="6">
      <t>フク</t>
    </rPh>
    <phoneticPr fontId="2"/>
  </si>
  <si>
    <t>随　意　契　約</t>
    <rPh sb="0" eb="1">
      <t>ズイ</t>
    </rPh>
    <rPh sb="2" eb="3">
      <t>イ</t>
    </rPh>
    <rPh sb="4" eb="5">
      <t>チギリ</t>
    </rPh>
    <rPh sb="6" eb="7">
      <t>ヤク</t>
    </rPh>
    <phoneticPr fontId="2"/>
  </si>
  <si>
    <t>請　　　負</t>
    <rPh sb="0" eb="1">
      <t>ショウ</t>
    </rPh>
    <rPh sb="4" eb="5">
      <t>フ</t>
    </rPh>
    <phoneticPr fontId="2"/>
  </si>
  <si>
    <t>建築関係諸経費</t>
    <rPh sb="0" eb="2">
      <t>ケンチク</t>
    </rPh>
    <rPh sb="2" eb="4">
      <t>カンケイ</t>
    </rPh>
    <rPh sb="4" eb="7">
      <t>ショケイヒ</t>
    </rPh>
    <phoneticPr fontId="2"/>
  </si>
  <si>
    <t>共通仮設費</t>
    <rPh sb="0" eb="2">
      <t>キョウツウ</t>
    </rPh>
    <rPh sb="2" eb="4">
      <t>カセツ</t>
    </rPh>
    <rPh sb="4" eb="5">
      <t>ヒ</t>
    </rPh>
    <phoneticPr fontId="2"/>
  </si>
  <si>
    <t>％</t>
    <phoneticPr fontId="2"/>
  </si>
  <si>
    <t>諸経費率計算一覧表</t>
    <rPh sb="0" eb="1">
      <t>ショ</t>
    </rPh>
    <rPh sb="1" eb="3">
      <t>ケイヒ</t>
    </rPh>
    <rPh sb="3" eb="4">
      <t>リツ</t>
    </rPh>
    <rPh sb="4" eb="6">
      <t>ケイサン</t>
    </rPh>
    <rPh sb="6" eb="9">
      <t>イチランヒョウ</t>
    </rPh>
    <phoneticPr fontId="2"/>
  </si>
  <si>
    <t>現場管理費</t>
    <rPh sb="0" eb="2">
      <t>ゲンバ</t>
    </rPh>
    <rPh sb="2" eb="5">
      <t>カンリヒ</t>
    </rPh>
    <phoneticPr fontId="2"/>
  </si>
  <si>
    <t>３００万円以下</t>
    <rPh sb="3" eb="5">
      <t>マンエン</t>
    </rPh>
    <rPh sb="5" eb="7">
      <t>イカ</t>
    </rPh>
    <phoneticPr fontId="2"/>
  </si>
  <si>
    <t>３００万円超え</t>
    <rPh sb="3" eb="5">
      <t>マンエン</t>
    </rPh>
    <rPh sb="5" eb="6">
      <t>コ</t>
    </rPh>
    <phoneticPr fontId="2"/>
  </si>
  <si>
    <t>５００万円以下</t>
    <rPh sb="3" eb="5">
      <t>マンエン</t>
    </rPh>
    <rPh sb="5" eb="7">
      <t>イカ</t>
    </rPh>
    <phoneticPr fontId="2"/>
  </si>
  <si>
    <t>５００万円超え</t>
    <rPh sb="3" eb="5">
      <t>マンエン</t>
    </rPh>
    <rPh sb="5" eb="6">
      <t>コ</t>
    </rPh>
    <phoneticPr fontId="2"/>
  </si>
  <si>
    <t>電気設備関係諸経費</t>
    <rPh sb="0" eb="2">
      <t>デンキ</t>
    </rPh>
    <rPh sb="2" eb="4">
      <t>セツビ</t>
    </rPh>
    <rPh sb="4" eb="6">
      <t>カンケイ</t>
    </rPh>
    <rPh sb="6" eb="9">
      <t>ショケイヒ</t>
    </rPh>
    <phoneticPr fontId="2"/>
  </si>
  <si>
    <t>－０．１４０４</t>
    <phoneticPr fontId="2"/>
  </si>
  <si>
    <t>－０．１７８５</t>
    <phoneticPr fontId="2"/>
  </si>
  <si>
    <t>すべての金額に適用</t>
    <rPh sb="4" eb="6">
      <t>キンガク</t>
    </rPh>
    <rPh sb="7" eb="9">
      <t>テキヨウ</t>
    </rPh>
    <phoneticPr fontId="2"/>
  </si>
  <si>
    <t>＝１１７．９１＊Ｎｐ</t>
    <phoneticPr fontId="2"/>
  </si>
  <si>
    <t>－０．２１９３</t>
    <phoneticPr fontId="2"/>
  </si>
  <si>
    <t>＝６６．５４＊Ｎｐ</t>
    <phoneticPr fontId="2"/>
  </si>
  <si>
    <t>＝１１．９３＊Ｐ</t>
    <phoneticPr fontId="2"/>
  </si>
  <si>
    <t>機械設備関係諸経費</t>
    <rPh sb="0" eb="2">
      <t>キカイ</t>
    </rPh>
    <rPh sb="2" eb="4">
      <t>セツビ</t>
    </rPh>
    <rPh sb="4" eb="6">
      <t>カンケイ</t>
    </rPh>
    <rPh sb="6" eb="9">
      <t>ショケイヒ</t>
    </rPh>
    <phoneticPr fontId="2"/>
  </si>
  <si>
    <t>＝６．３９＊Ｐ</t>
    <phoneticPr fontId="2"/>
  </si>
  <si>
    <t>－０．０６９１</t>
    <phoneticPr fontId="2"/>
  </si>
  <si>
    <t>＝１２６．６３＊Ｎｐ</t>
    <phoneticPr fontId="2"/>
  </si>
  <si>
    <t>－０．２４１３</t>
    <phoneticPr fontId="2"/>
  </si>
  <si>
    <t>昇降機設備関係諸経費</t>
    <rPh sb="0" eb="2">
      <t>ショウコウ</t>
    </rPh>
    <rPh sb="2" eb="3">
      <t>キ</t>
    </rPh>
    <rPh sb="3" eb="5">
      <t>セツビ</t>
    </rPh>
    <rPh sb="5" eb="7">
      <t>カンケイ</t>
    </rPh>
    <rPh sb="7" eb="10">
      <t>ショケイヒ</t>
    </rPh>
    <phoneticPr fontId="2"/>
  </si>
  <si>
    <t>１０００万円以下</t>
    <rPh sb="4" eb="6">
      <t>マンエン</t>
    </rPh>
    <rPh sb="6" eb="8">
      <t>イカ</t>
    </rPh>
    <phoneticPr fontId="2"/>
  </si>
  <si>
    <t>１０００万円超え</t>
    <rPh sb="4" eb="6">
      <t>マンエン</t>
    </rPh>
    <rPh sb="6" eb="7">
      <t>コ</t>
    </rPh>
    <phoneticPr fontId="2"/>
  </si>
  <si>
    <t>＝７．８９＊Ｐ</t>
    <phoneticPr fontId="2"/>
  </si>
  <si>
    <t>－０．１０２１</t>
    <phoneticPr fontId="2"/>
  </si>
  <si>
    <t>＝１５．１０＊Ｎｐ</t>
    <phoneticPr fontId="2"/>
  </si>
  <si>
    <t>－０．１４４９</t>
    <phoneticPr fontId="2"/>
  </si>
  <si>
    <t>共通仮設費</t>
    <rPh sb="0" eb="2">
      <t>キョウツウ</t>
    </rPh>
    <rPh sb="2" eb="5">
      <t>カセツヒ</t>
    </rPh>
    <phoneticPr fontId="2"/>
  </si>
  <si>
    <t>Ｐ</t>
    <phoneticPr fontId="2"/>
  </si>
  <si>
    <t>直接工事費（千円）</t>
    <rPh sb="0" eb="2">
      <t>チョクセツ</t>
    </rPh>
    <rPh sb="2" eb="5">
      <t>コウジヒ</t>
    </rPh>
    <rPh sb="6" eb="8">
      <t>センエン</t>
    </rPh>
    <phoneticPr fontId="2"/>
  </si>
  <si>
    <t>Ｎｐ</t>
    <phoneticPr fontId="2"/>
  </si>
  <si>
    <t>純工事費（千円）</t>
    <rPh sb="0" eb="1">
      <t>ジュン</t>
    </rPh>
    <rPh sb="1" eb="4">
      <t>コウジヒ</t>
    </rPh>
    <rPh sb="5" eb="7">
      <t>センエン</t>
    </rPh>
    <phoneticPr fontId="2"/>
  </si>
  <si>
    <t>Ｃｐ</t>
    <phoneticPr fontId="2"/>
  </si>
  <si>
    <t>工事原価（千円）</t>
    <rPh sb="0" eb="2">
      <t>コウジ</t>
    </rPh>
    <rPh sb="2" eb="4">
      <t>ゲンカ</t>
    </rPh>
    <rPh sb="5" eb="7">
      <t>センエン</t>
    </rPh>
    <phoneticPr fontId="2"/>
  </si>
  <si>
    <t>経費入力</t>
    <rPh sb="0" eb="2">
      <t>ケイヒ</t>
    </rPh>
    <rPh sb="2" eb="4">
      <t>ニュウリョク</t>
    </rPh>
    <phoneticPr fontId="2"/>
  </si>
  <si>
    <t>＝１５．０６５－１．０２８＊Ｌｏｇ（Ｃｐ）</t>
    <phoneticPr fontId="2"/>
  </si>
  <si>
    <t>＝１７．２８６－１．５７７＊Ｌｏｇ（Ｃｐ）</t>
    <phoneticPr fontId="2"/>
  </si>
  <si>
    <t>＝１５．７４１－１．３０５＊Ｌｏｇ（Ｃｐ）</t>
    <phoneticPr fontId="2"/>
  </si>
  <si>
    <t>1式</t>
    <rPh sb="1" eb="2">
      <t>シキ</t>
    </rPh>
    <phoneticPr fontId="2"/>
  </si>
  <si>
    <t>発生屑処分</t>
    <rPh sb="0" eb="2">
      <t>ハッセイ</t>
    </rPh>
    <rPh sb="2" eb="3">
      <t>クズ</t>
    </rPh>
    <rPh sb="3" eb="5">
      <t>ショブン</t>
    </rPh>
    <phoneticPr fontId="2"/>
  </si>
  <si>
    <t>養生費</t>
    <rPh sb="0" eb="2">
      <t>ヨウジョウ</t>
    </rPh>
    <rPh sb="2" eb="3">
      <t>ヒ</t>
    </rPh>
    <phoneticPr fontId="2"/>
  </si>
  <si>
    <t>諸経費</t>
    <rPh sb="0" eb="3">
      <t>ショケイヒ</t>
    </rPh>
    <phoneticPr fontId="2"/>
  </si>
  <si>
    <t>合　　　計</t>
    <rPh sb="0" eb="1">
      <t>ゴウ</t>
    </rPh>
    <rPh sb="4" eb="5">
      <t>ケイ</t>
    </rPh>
    <phoneticPr fontId="2"/>
  </si>
  <si>
    <t>運搬費共</t>
    <rPh sb="0" eb="3">
      <t>ウンパンヒ</t>
    </rPh>
    <rPh sb="3" eb="4">
      <t>トモ</t>
    </rPh>
    <phoneticPr fontId="2"/>
  </si>
  <si>
    <t>タワー棟事務室窓修理工事</t>
    <rPh sb="3" eb="4">
      <t>トウ</t>
    </rPh>
    <rPh sb="4" eb="7">
      <t>ジムシツ</t>
    </rPh>
    <rPh sb="7" eb="8">
      <t>マド</t>
    </rPh>
    <rPh sb="8" eb="10">
      <t>シュウリ</t>
    </rPh>
    <rPh sb="10" eb="12">
      <t>コウジ</t>
    </rPh>
    <phoneticPr fontId="2"/>
  </si>
  <si>
    <t>鉄パネル</t>
    <rPh sb="0" eb="1">
      <t>テツ</t>
    </rPh>
    <phoneticPr fontId="2"/>
  </si>
  <si>
    <t>鉄パネル撤去</t>
    <rPh sb="0" eb="1">
      <t>テツ</t>
    </rPh>
    <rPh sb="4" eb="6">
      <t>テッキョ</t>
    </rPh>
    <phoneticPr fontId="2"/>
  </si>
  <si>
    <t>工材共</t>
    <rPh sb="0" eb="1">
      <t>コウ</t>
    </rPh>
    <rPh sb="1" eb="2">
      <t>ザイ</t>
    </rPh>
    <rPh sb="2" eb="3">
      <t>トモ</t>
    </rPh>
    <phoneticPr fontId="2"/>
  </si>
  <si>
    <t>人</t>
    <rPh sb="0" eb="1">
      <t>ニン</t>
    </rPh>
    <phoneticPr fontId="2"/>
  </si>
  <si>
    <t>フィルム貼り</t>
    <rPh sb="4" eb="5">
      <t>ハ</t>
    </rPh>
    <phoneticPr fontId="2"/>
  </si>
  <si>
    <t>仕　　様　　書</t>
    <rPh sb="0" eb="1">
      <t>ツコウ</t>
    </rPh>
    <rPh sb="3" eb="4">
      <t>サマ</t>
    </rPh>
    <rPh sb="6" eb="7">
      <t>ショ</t>
    </rPh>
    <phoneticPr fontId="2"/>
  </si>
  <si>
    <t>適用範囲</t>
    <rPh sb="0" eb="2">
      <t>テキヨウ</t>
    </rPh>
    <rPh sb="2" eb="4">
      <t>ハンイ</t>
    </rPh>
    <phoneticPr fontId="2"/>
  </si>
  <si>
    <t>工事名</t>
    <rPh sb="0" eb="2">
      <t>コウジ</t>
    </rPh>
    <rPh sb="2" eb="3">
      <t>ナ</t>
    </rPh>
    <phoneticPr fontId="2"/>
  </si>
  <si>
    <t>工　期</t>
    <rPh sb="0" eb="1">
      <t>コウ</t>
    </rPh>
    <rPh sb="2" eb="3">
      <t>キ</t>
    </rPh>
    <phoneticPr fontId="2"/>
  </si>
  <si>
    <t>自</t>
    <rPh sb="0" eb="1">
      <t>ジ</t>
    </rPh>
    <phoneticPr fontId="2"/>
  </si>
  <si>
    <t>至</t>
    <rPh sb="0" eb="1">
      <t>イタ</t>
    </rPh>
    <phoneticPr fontId="2"/>
  </si>
  <si>
    <t>５</t>
    <phoneticPr fontId="2"/>
  </si>
  <si>
    <t>提出図書</t>
    <rPh sb="0" eb="2">
      <t>テイシュツ</t>
    </rPh>
    <rPh sb="2" eb="4">
      <t>トショ</t>
    </rPh>
    <phoneticPr fontId="2"/>
  </si>
  <si>
    <t>(1)</t>
    <phoneticPr fontId="2"/>
  </si>
  <si>
    <t>(2)</t>
    <phoneticPr fontId="2"/>
  </si>
  <si>
    <t>２部</t>
    <rPh sb="1" eb="2">
      <t>ブ</t>
    </rPh>
    <phoneticPr fontId="2"/>
  </si>
  <si>
    <t>(3)</t>
    <phoneticPr fontId="2"/>
  </si>
  <si>
    <t>工事写真</t>
    <rPh sb="0" eb="2">
      <t>コウジ</t>
    </rPh>
    <rPh sb="2" eb="4">
      <t>シャシン</t>
    </rPh>
    <phoneticPr fontId="2"/>
  </si>
  <si>
    <t>完成図書（図面を含む）</t>
    <rPh sb="0" eb="2">
      <t>カンセイ</t>
    </rPh>
    <rPh sb="2" eb="4">
      <t>トショ</t>
    </rPh>
    <rPh sb="5" eb="7">
      <t>ズメン</t>
    </rPh>
    <rPh sb="8" eb="9">
      <t>フク</t>
    </rPh>
    <phoneticPr fontId="2"/>
  </si>
  <si>
    <t>６</t>
    <phoneticPr fontId="2"/>
  </si>
  <si>
    <t>工事施工範囲</t>
    <rPh sb="0" eb="2">
      <t>コウジ</t>
    </rPh>
    <rPh sb="2" eb="4">
      <t>セコウ</t>
    </rPh>
    <rPh sb="4" eb="6">
      <t>ハンイ</t>
    </rPh>
    <phoneticPr fontId="2"/>
  </si>
  <si>
    <t>７</t>
    <phoneticPr fontId="2"/>
  </si>
  <si>
    <t>その他</t>
    <rPh sb="2" eb="3">
      <t>タ</t>
    </rPh>
    <phoneticPr fontId="2"/>
  </si>
  <si>
    <t>仕様書に疑義を生じたときは、その都度協議すること。</t>
    <rPh sb="0" eb="3">
      <t>シヨウショ</t>
    </rPh>
    <rPh sb="4" eb="6">
      <t>ギギ</t>
    </rPh>
    <rPh sb="7" eb="8">
      <t>ショウ</t>
    </rPh>
    <rPh sb="16" eb="18">
      <t>ツド</t>
    </rPh>
    <rPh sb="18" eb="20">
      <t>キョウギ</t>
    </rPh>
    <phoneticPr fontId="2"/>
  </si>
  <si>
    <t>合　　計</t>
    <rPh sb="0" eb="1">
      <t>ゴウ</t>
    </rPh>
    <rPh sb="3" eb="4">
      <t>ケイ</t>
    </rPh>
    <phoneticPr fontId="2"/>
  </si>
  <si>
    <t>式</t>
    <rPh sb="0" eb="1">
      <t>シキ</t>
    </rPh>
    <phoneticPr fontId="2"/>
  </si>
  <si>
    <t>消費税</t>
    <rPh sb="0" eb="3">
      <t>ショウヒゼイ</t>
    </rPh>
    <phoneticPr fontId="2"/>
  </si>
  <si>
    <t>下関市豊前田町三丁目３番１号</t>
    <rPh sb="0" eb="3">
      <t>シモノセキシ</t>
    </rPh>
    <rPh sb="3" eb="7">
      <t>ブゼンダチョウ</t>
    </rPh>
    <rPh sb="7" eb="8">
      <t>サン</t>
    </rPh>
    <rPh sb="8" eb="10">
      <t>チョウメ</t>
    </rPh>
    <rPh sb="11" eb="12">
      <t>バン</t>
    </rPh>
    <rPh sb="13" eb="14">
      <t>ゴウ</t>
    </rPh>
    <phoneticPr fontId="2"/>
  </si>
  <si>
    <t xml:space="preserve"> (3)  現場管理費×　８／１０ </t>
    <phoneticPr fontId="7"/>
  </si>
  <si>
    <t>計算対象額</t>
    <rPh sb="0" eb="2">
      <t>ケイサン</t>
    </rPh>
    <rPh sb="2" eb="5">
      <t>タイショウガク</t>
    </rPh>
    <phoneticPr fontId="7"/>
  </si>
  <si>
    <t>計　算　額</t>
    <rPh sb="0" eb="1">
      <t>ケイ</t>
    </rPh>
    <rPh sb="2" eb="3">
      <t>ザン</t>
    </rPh>
    <rPh sb="4" eb="5">
      <t>ガク</t>
    </rPh>
    <phoneticPr fontId="2"/>
  </si>
  <si>
    <t>手入力設計額</t>
    <rPh sb="0" eb="1">
      <t>テ</t>
    </rPh>
    <rPh sb="1" eb="3">
      <t>ニュウリョク</t>
    </rPh>
    <rPh sb="3" eb="4">
      <t>セツ</t>
    </rPh>
    <rPh sb="4" eb="5">
      <t>ケイ</t>
    </rPh>
    <rPh sb="5" eb="6">
      <t>ガク</t>
    </rPh>
    <phoneticPr fontId="2"/>
  </si>
  <si>
    <t>■　　広島から下関　　交通費（新幹線往復）</t>
    <rPh sb="3" eb="5">
      <t>ヒロシマ</t>
    </rPh>
    <rPh sb="7" eb="9">
      <t>シモノセキ</t>
    </rPh>
    <rPh sb="11" eb="14">
      <t>コウツウヒ</t>
    </rPh>
    <rPh sb="15" eb="18">
      <t>シンカンセン</t>
    </rPh>
    <rPh sb="18" eb="20">
      <t>オウフク</t>
    </rPh>
    <phoneticPr fontId="2"/>
  </si>
  <si>
    <t>■　　宿泊費</t>
    <rPh sb="3" eb="6">
      <t>シュクハクヒ</t>
    </rPh>
    <phoneticPr fontId="2"/>
  </si>
  <si>
    <t>　９，８００円</t>
    <rPh sb="6" eb="7">
      <t>エン</t>
    </rPh>
    <phoneticPr fontId="2"/>
  </si>
  <si>
    <t>現地工事の実施については事前調整のうえ施工すること。</t>
    <rPh sb="0" eb="2">
      <t>ゲンチ</t>
    </rPh>
    <rPh sb="2" eb="4">
      <t>コウジ</t>
    </rPh>
    <rPh sb="5" eb="7">
      <t>ジッシ</t>
    </rPh>
    <rPh sb="12" eb="14">
      <t>ジゼン</t>
    </rPh>
    <rPh sb="14" eb="16">
      <t>チョウセイ</t>
    </rPh>
    <rPh sb="19" eb="21">
      <t>セコウ</t>
    </rPh>
    <phoneticPr fontId="2"/>
  </si>
  <si>
    <t>日間</t>
    <rPh sb="0" eb="1">
      <t>ニチ</t>
    </rPh>
    <rPh sb="1" eb="2">
      <t>カン</t>
    </rPh>
    <phoneticPr fontId="2"/>
  </si>
  <si>
    <t>設　計　根　拠　資　料（１人分）</t>
    <rPh sb="0" eb="1">
      <t>セツ</t>
    </rPh>
    <rPh sb="2" eb="3">
      <t>ケイ</t>
    </rPh>
    <rPh sb="4" eb="5">
      <t>ネ</t>
    </rPh>
    <rPh sb="6" eb="7">
      <t>キョ</t>
    </rPh>
    <rPh sb="8" eb="9">
      <t>シ</t>
    </rPh>
    <rPh sb="10" eb="11">
      <t>リョウ</t>
    </rPh>
    <rPh sb="13" eb="14">
      <t>ヒト</t>
    </rPh>
    <rPh sb="14" eb="15">
      <t>フン</t>
    </rPh>
    <phoneticPr fontId="2"/>
  </si>
  <si>
    <t>１２，３００円</t>
    <rPh sb="6" eb="7">
      <t>エン</t>
    </rPh>
    <phoneticPr fontId="2"/>
  </si>
  <si>
    <t>膨張管及びバルブを含む</t>
    <rPh sb="0" eb="2">
      <t>ボウチョウ</t>
    </rPh>
    <rPh sb="2" eb="3">
      <t>カン</t>
    </rPh>
    <rPh sb="3" eb="4">
      <t>オヨ</t>
    </rPh>
    <rPh sb="9" eb="10">
      <t>フク</t>
    </rPh>
    <phoneticPr fontId="2"/>
  </si>
  <si>
    <t>膨張タンク、配管の保温工事を含む。</t>
    <rPh sb="0" eb="2">
      <t>ボウチョウ</t>
    </rPh>
    <rPh sb="6" eb="8">
      <t>ハイカン</t>
    </rPh>
    <rPh sb="9" eb="11">
      <t>ホオン</t>
    </rPh>
    <rPh sb="11" eb="13">
      <t>コウジ</t>
    </rPh>
    <rPh sb="14" eb="15">
      <t>フク</t>
    </rPh>
    <phoneticPr fontId="2"/>
  </si>
  <si>
    <t>ないこと。</t>
  </si>
  <si>
    <t>取替に伴う養生、安全対策を十分に行い施設に傷を付け</t>
    <rPh sb="0" eb="2">
      <t>トリカエ</t>
    </rPh>
    <rPh sb="3" eb="4">
      <t>トモナ</t>
    </rPh>
    <rPh sb="5" eb="7">
      <t>ヨウジョウ</t>
    </rPh>
    <rPh sb="8" eb="10">
      <t>アンゼン</t>
    </rPh>
    <rPh sb="10" eb="12">
      <t>タイサク</t>
    </rPh>
    <rPh sb="13" eb="15">
      <t>ジュウブン</t>
    </rPh>
    <rPh sb="16" eb="17">
      <t>オコナ</t>
    </rPh>
    <rPh sb="18" eb="20">
      <t>シセツ</t>
    </rPh>
    <rPh sb="21" eb="22">
      <t>キズ</t>
    </rPh>
    <rPh sb="23" eb="24">
      <t>ツ</t>
    </rPh>
    <phoneticPr fontId="2"/>
  </si>
  <si>
    <t>膨張タンクの撤去、据え付け、廃材処理を行う。</t>
    <rPh sb="0" eb="2">
      <t>ボウチョウ</t>
    </rPh>
    <rPh sb="6" eb="8">
      <t>テッキョ</t>
    </rPh>
    <rPh sb="9" eb="10">
      <t>ス</t>
    </rPh>
    <rPh sb="11" eb="12">
      <t>ツ</t>
    </rPh>
    <rPh sb="14" eb="16">
      <t>ハイザイ</t>
    </rPh>
    <rPh sb="16" eb="18">
      <t>ショリ</t>
    </rPh>
    <rPh sb="19" eb="20">
      <t>オコナ</t>
    </rPh>
    <phoneticPr fontId="2"/>
  </si>
  <si>
    <t>平成　    年　　　月      日</t>
    <rPh sb="0" eb="2">
      <t>ヘイセイ</t>
    </rPh>
    <rPh sb="7" eb="8">
      <t>ネン</t>
    </rPh>
    <rPh sb="11" eb="12">
      <t>ツキ</t>
    </rPh>
    <rPh sb="18" eb="19">
      <t>ヒ</t>
    </rPh>
    <phoneticPr fontId="2"/>
  </si>
  <si>
    <t>高層棟屋上設置の冷温水用膨張タンクの破損により膨張タンクの取替えを行うもの。</t>
    <rPh sb="0" eb="2">
      <t>コウソウ</t>
    </rPh>
    <rPh sb="2" eb="3">
      <t>トウ</t>
    </rPh>
    <rPh sb="3" eb="5">
      <t>オクジョウ</t>
    </rPh>
    <rPh sb="5" eb="7">
      <t>セッチ</t>
    </rPh>
    <rPh sb="8" eb="10">
      <t>レイオン</t>
    </rPh>
    <rPh sb="10" eb="11">
      <t>スイ</t>
    </rPh>
    <rPh sb="11" eb="12">
      <t>ヨウ</t>
    </rPh>
    <rPh sb="12" eb="14">
      <t>ボウチョウ</t>
    </rPh>
    <rPh sb="18" eb="20">
      <t>ハソン</t>
    </rPh>
    <rPh sb="23" eb="25">
      <t>ボウチョウ</t>
    </rPh>
    <rPh sb="29" eb="30">
      <t>ト</t>
    </rPh>
    <rPh sb="30" eb="31">
      <t>カ</t>
    </rPh>
    <rPh sb="33" eb="34">
      <t>オコナ</t>
    </rPh>
    <phoneticPr fontId="2"/>
  </si>
  <si>
    <t>防災センター空調機改修工事</t>
    <rPh sb="0" eb="2">
      <t>ボウサイ</t>
    </rPh>
    <rPh sb="6" eb="9">
      <t>クウチョウキ</t>
    </rPh>
    <rPh sb="9" eb="11">
      <t>カイシュウ</t>
    </rPh>
    <rPh sb="11" eb="13">
      <t>コウジ</t>
    </rPh>
    <phoneticPr fontId="2"/>
  </si>
  <si>
    <t>令和</t>
    <rPh sb="0" eb="1">
      <t>レイ</t>
    </rPh>
    <rPh sb="1" eb="2">
      <t>ワ</t>
    </rPh>
    <phoneticPr fontId="2"/>
  </si>
  <si>
    <t>機器費</t>
    <rPh sb="0" eb="2">
      <t>キキ</t>
    </rPh>
    <rPh sb="2" eb="3">
      <t>ヒ</t>
    </rPh>
    <phoneticPr fontId="2"/>
  </si>
  <si>
    <t>小計</t>
    <rPh sb="0" eb="2">
      <t>ショウケイ</t>
    </rPh>
    <phoneticPr fontId="2"/>
  </si>
  <si>
    <t>※</t>
    <phoneticPr fontId="2"/>
  </si>
  <si>
    <t>　　内　共有部分台数　   　８台</t>
    <rPh sb="2" eb="3">
      <t>ウチ</t>
    </rPh>
    <rPh sb="4" eb="6">
      <t>キョウユウ</t>
    </rPh>
    <rPh sb="6" eb="8">
      <t>ブブン</t>
    </rPh>
    <rPh sb="8" eb="10">
      <t>ダイスウ</t>
    </rPh>
    <rPh sb="16" eb="17">
      <t>ダイ</t>
    </rPh>
    <phoneticPr fontId="2"/>
  </si>
  <si>
    <t>１　県（国際課）負担金額</t>
    <rPh sb="2" eb="3">
      <t>ケン</t>
    </rPh>
    <rPh sb="4" eb="7">
      <t>コクサイカ</t>
    </rPh>
    <rPh sb="8" eb="10">
      <t>フタン</t>
    </rPh>
    <rPh sb="10" eb="12">
      <t>キンガク</t>
    </rPh>
    <phoneticPr fontId="2"/>
  </si>
  <si>
    <t>工事金額</t>
    <rPh sb="0" eb="2">
      <t>コウジ</t>
    </rPh>
    <rPh sb="2" eb="4">
      <t>キンガク</t>
    </rPh>
    <phoneticPr fontId="2"/>
  </si>
  <si>
    <t>負担率</t>
    <rPh sb="0" eb="2">
      <t>フタン</t>
    </rPh>
    <rPh sb="2" eb="3">
      <t>リツ</t>
    </rPh>
    <phoneticPr fontId="2"/>
  </si>
  <si>
    <t>共用負担率</t>
    <rPh sb="0" eb="2">
      <t>キョウヨウ</t>
    </rPh>
    <rPh sb="2" eb="5">
      <t>フタンリツ</t>
    </rPh>
    <phoneticPr fontId="2"/>
  </si>
  <si>
    <t>県アロケ率</t>
    <rPh sb="0" eb="1">
      <t>ケン</t>
    </rPh>
    <rPh sb="4" eb="5">
      <t>リツ</t>
    </rPh>
    <phoneticPr fontId="2"/>
  </si>
  <si>
    <t>×</t>
    <phoneticPr fontId="2"/>
  </si>
  <si>
    <t>＋</t>
    <phoneticPr fontId="2"/>
  </si>
  <si>
    <t>＝</t>
    <phoneticPr fontId="2"/>
  </si>
  <si>
    <t>消費税込み県負担額</t>
    <rPh sb="0" eb="3">
      <t>ショウヒゼイ</t>
    </rPh>
    <rPh sb="3" eb="4">
      <t>コ</t>
    </rPh>
    <rPh sb="5" eb="6">
      <t>ケン</t>
    </rPh>
    <rPh sb="6" eb="9">
      <t>フタンガク</t>
    </rPh>
    <phoneticPr fontId="2"/>
  </si>
  <si>
    <t>県負担額</t>
    <rPh sb="0" eb="1">
      <t>ケン</t>
    </rPh>
    <rPh sb="1" eb="3">
      <t>フタン</t>
    </rPh>
    <rPh sb="3" eb="4">
      <t>ガク</t>
    </rPh>
    <phoneticPr fontId="2"/>
  </si>
  <si>
    <t>２　財団負担金額</t>
    <rPh sb="2" eb="4">
      <t>ザイダン</t>
    </rPh>
    <rPh sb="4" eb="6">
      <t>フタン</t>
    </rPh>
    <rPh sb="6" eb="8">
      <t>キンガク</t>
    </rPh>
    <phoneticPr fontId="2"/>
  </si>
  <si>
    <t>　財団負担金額</t>
    <rPh sb="1" eb="3">
      <t>ザイダン</t>
    </rPh>
    <rPh sb="3" eb="5">
      <t>フタン</t>
    </rPh>
    <rPh sb="5" eb="7">
      <t>キンガク</t>
    </rPh>
    <phoneticPr fontId="2"/>
  </si>
  <si>
    <t>－</t>
    <phoneticPr fontId="2"/>
  </si>
  <si>
    <t>山口県国際総合センター高層棟他監視カメラ改修工事按分計算式</t>
    <rPh sb="0" eb="3">
      <t>ヤマグチケン</t>
    </rPh>
    <rPh sb="3" eb="5">
      <t>コクサイ</t>
    </rPh>
    <rPh sb="5" eb="7">
      <t>ソウゴウ</t>
    </rPh>
    <rPh sb="11" eb="13">
      <t>コウソウ</t>
    </rPh>
    <rPh sb="13" eb="14">
      <t>トウ</t>
    </rPh>
    <rPh sb="14" eb="15">
      <t>ホカ</t>
    </rPh>
    <rPh sb="15" eb="17">
      <t>カンシ</t>
    </rPh>
    <rPh sb="20" eb="22">
      <t>カイシュウ</t>
    </rPh>
    <rPh sb="22" eb="24">
      <t>コウジ</t>
    </rPh>
    <rPh sb="24" eb="26">
      <t>アンブン</t>
    </rPh>
    <rPh sb="26" eb="28">
      <t>ケイサン</t>
    </rPh>
    <rPh sb="28" eb="29">
      <t>シキ</t>
    </rPh>
    <phoneticPr fontId="2"/>
  </si>
  <si>
    <t>総更新監視カメラ台数　  21台　　　</t>
    <rPh sb="0" eb="1">
      <t>ソウ</t>
    </rPh>
    <rPh sb="1" eb="3">
      <t>コウシン</t>
    </rPh>
    <rPh sb="3" eb="5">
      <t>カンシ</t>
    </rPh>
    <rPh sb="8" eb="10">
      <t>ダイスウ</t>
    </rPh>
    <rPh sb="15" eb="16">
      <t>ダイ</t>
    </rPh>
    <phoneticPr fontId="2"/>
  </si>
  <si>
    <t>　　内　県専用部分台数　13台</t>
    <rPh sb="2" eb="3">
      <t>ウチ</t>
    </rPh>
    <rPh sb="4" eb="5">
      <t>ケン</t>
    </rPh>
    <rPh sb="5" eb="7">
      <t>センヨウ</t>
    </rPh>
    <rPh sb="7" eb="9">
      <t>ブブン</t>
    </rPh>
    <rPh sb="9" eb="11">
      <t>ダイスウ</t>
    </rPh>
    <rPh sb="14" eb="15">
      <t>ダイ</t>
    </rPh>
    <phoneticPr fontId="2"/>
  </si>
  <si>
    <t>（委託料）</t>
    <rPh sb="1" eb="4">
      <t>イタクリョウ</t>
    </rPh>
    <phoneticPr fontId="2"/>
  </si>
  <si>
    <t>≒</t>
    <phoneticPr fontId="2"/>
  </si>
  <si>
    <t>円（千円未満切り捨て）</t>
    <rPh sb="0" eb="1">
      <t>エン</t>
    </rPh>
    <rPh sb="2" eb="3">
      <t>セン</t>
    </rPh>
    <rPh sb="3" eb="6">
      <t>エンミマン</t>
    </rPh>
    <rPh sb="6" eb="7">
      <t>キ</t>
    </rPh>
    <rPh sb="8" eb="9">
      <t>ス</t>
    </rPh>
    <phoneticPr fontId="2"/>
  </si>
  <si>
    <t>県予算残額</t>
    <rPh sb="0" eb="1">
      <t>ケン</t>
    </rPh>
    <rPh sb="1" eb="3">
      <t>ヨサン</t>
    </rPh>
    <rPh sb="3" eb="5">
      <t>ザンガク</t>
    </rPh>
    <phoneticPr fontId="2"/>
  </si>
  <si>
    <t>円　＞</t>
    <rPh sb="0" eb="1">
      <t>エン</t>
    </rPh>
    <phoneticPr fontId="2"/>
  </si>
  <si>
    <t>(県負担額)</t>
    <rPh sb="1" eb="2">
      <t>ケン</t>
    </rPh>
    <rPh sb="2" eb="4">
      <t>フタン</t>
    </rPh>
    <rPh sb="4" eb="5">
      <t>ガク</t>
    </rPh>
    <phoneticPr fontId="2"/>
  </si>
  <si>
    <t>(工事費総額)</t>
    <rPh sb="1" eb="3">
      <t>コウジ</t>
    </rPh>
    <rPh sb="3" eb="4">
      <t>ヒ</t>
    </rPh>
    <rPh sb="4" eb="6">
      <t>ソウガク</t>
    </rPh>
    <phoneticPr fontId="2"/>
  </si>
  <si>
    <t>（3,628,000×1.1）</t>
    <phoneticPr fontId="2"/>
  </si>
  <si>
    <t>１　県 負担金額</t>
    <rPh sb="2" eb="3">
      <t>ケン</t>
    </rPh>
    <rPh sb="4" eb="6">
      <t>フタン</t>
    </rPh>
    <rPh sb="6" eb="8">
      <t>キンガク</t>
    </rPh>
    <phoneticPr fontId="2"/>
  </si>
  <si>
    <t>その他会計④</t>
    <rPh sb="2" eb="3">
      <t>タ</t>
    </rPh>
    <rPh sb="3" eb="5">
      <t>カイケイ</t>
    </rPh>
    <phoneticPr fontId="2"/>
  </si>
  <si>
    <t>県指定</t>
    <rPh sb="0" eb="1">
      <t>ケン</t>
    </rPh>
    <rPh sb="1" eb="3">
      <t>シテイ</t>
    </rPh>
    <phoneticPr fontId="2"/>
  </si>
  <si>
    <t>修繕</t>
    <rPh sb="0" eb="2">
      <t>シュウゼン</t>
    </rPh>
    <phoneticPr fontId="2"/>
  </si>
  <si>
    <t>一般競争入札</t>
    <rPh sb="0" eb="2">
      <t>イッパン</t>
    </rPh>
    <rPh sb="2" eb="4">
      <t>キョウソウ</t>
    </rPh>
    <rPh sb="4" eb="6">
      <t>ニュウサツ</t>
    </rPh>
    <phoneticPr fontId="2"/>
  </si>
  <si>
    <t>地方自冶法施行令第１67条の6</t>
    <phoneticPr fontId="2"/>
  </si>
  <si>
    <t>地方自冶法施行令第１６７条の２第１項第２号</t>
    <phoneticPr fontId="2"/>
  </si>
  <si>
    <t>内　訳　書</t>
    <rPh sb="0" eb="1">
      <t>ウチ</t>
    </rPh>
    <rPh sb="2" eb="3">
      <t>ヤク</t>
    </rPh>
    <rPh sb="4" eb="5">
      <t>ショ</t>
    </rPh>
    <phoneticPr fontId="2"/>
  </si>
  <si>
    <t>スピーカー</t>
    <phoneticPr fontId="2"/>
  </si>
  <si>
    <t>サブウーファー</t>
    <phoneticPr fontId="2"/>
  </si>
  <si>
    <t>ベースプレート</t>
    <phoneticPr fontId="2"/>
  </si>
  <si>
    <t>移動用キャスター板</t>
    <rPh sb="0" eb="2">
      <t>イドウ</t>
    </rPh>
    <rPh sb="2" eb="3">
      <t>ヨウ</t>
    </rPh>
    <rPh sb="8" eb="9">
      <t>イタ</t>
    </rPh>
    <phoneticPr fontId="2"/>
  </si>
  <si>
    <t>無線LANルーター</t>
    <rPh sb="0" eb="2">
      <t>ムセン</t>
    </rPh>
    <phoneticPr fontId="2"/>
  </si>
  <si>
    <t>制御用</t>
    <rPh sb="0" eb="3">
      <t>セイギョヨウ</t>
    </rPh>
    <phoneticPr fontId="2"/>
  </si>
  <si>
    <t>デジタルミキサー</t>
    <phoneticPr fontId="2"/>
  </si>
  <si>
    <t>オーディオプレーヤー</t>
    <phoneticPr fontId="2"/>
  </si>
  <si>
    <t>イベントホール</t>
    <phoneticPr fontId="2"/>
  </si>
  <si>
    <t>展示見本市会場</t>
    <rPh sb="0" eb="2">
      <t>テンジ</t>
    </rPh>
    <rPh sb="2" eb="5">
      <t>ミホンイチ</t>
    </rPh>
    <rPh sb="5" eb="7">
      <t>カイジョウ</t>
    </rPh>
    <phoneticPr fontId="2"/>
  </si>
  <si>
    <t>パワーアンプ</t>
    <phoneticPr fontId="2"/>
  </si>
  <si>
    <t>台</t>
    <rPh sb="0" eb="1">
      <t>ダイ</t>
    </rPh>
    <phoneticPr fontId="2"/>
  </si>
  <si>
    <t>本</t>
    <rPh sb="0" eb="1">
      <t>ホン</t>
    </rPh>
    <phoneticPr fontId="2"/>
  </si>
  <si>
    <t>車両運搬費</t>
    <rPh sb="0" eb="2">
      <t>シャリョウ</t>
    </rPh>
    <rPh sb="2" eb="4">
      <t>ウンパン</t>
    </rPh>
    <rPh sb="4" eb="5">
      <t>ヒ</t>
    </rPh>
    <phoneticPr fontId="2"/>
  </si>
  <si>
    <t>設置調整費</t>
    <rPh sb="0" eb="2">
      <t>セッチ</t>
    </rPh>
    <rPh sb="2" eb="5">
      <t>チョウセイヒ</t>
    </rPh>
    <phoneticPr fontId="2"/>
  </si>
  <si>
    <t>雑材料費</t>
    <rPh sb="0" eb="1">
      <t>ザツ</t>
    </rPh>
    <rPh sb="1" eb="3">
      <t>ザイリョウ</t>
    </rPh>
    <rPh sb="3" eb="4">
      <t>ヒ</t>
    </rPh>
    <phoneticPr fontId="2"/>
  </si>
  <si>
    <t>計</t>
    <rPh sb="0" eb="1">
      <t>ケイ</t>
    </rPh>
    <phoneticPr fontId="2"/>
  </si>
  <si>
    <t>（イベントホール）</t>
    <phoneticPr fontId="2"/>
  </si>
  <si>
    <t>（展示見本市会場）</t>
    <rPh sb="1" eb="3">
      <t>テンジ</t>
    </rPh>
    <rPh sb="3" eb="6">
      <t>ミホンイチ</t>
    </rPh>
    <rPh sb="6" eb="8">
      <t>カイジョウ</t>
    </rPh>
    <phoneticPr fontId="2"/>
  </si>
  <si>
    <t>設置・調整費</t>
    <rPh sb="0" eb="2">
      <t>セッチ</t>
    </rPh>
    <rPh sb="3" eb="5">
      <t>チョウセイ</t>
    </rPh>
    <rPh sb="5" eb="6">
      <t>ヒ</t>
    </rPh>
    <phoneticPr fontId="2"/>
  </si>
  <si>
    <t>設置・調整費</t>
    <rPh sb="0" eb="2">
      <t>セッチ</t>
    </rPh>
    <rPh sb="3" eb="6">
      <t>チョウセイヒ</t>
    </rPh>
    <phoneticPr fontId="2"/>
  </si>
  <si>
    <t>雑材料費</t>
  </si>
  <si>
    <t>式</t>
  </si>
  <si>
    <t>電力ケーブル1</t>
    <rPh sb="0" eb="2">
      <t>デンリョク</t>
    </rPh>
    <phoneticPr fontId="2"/>
  </si>
  <si>
    <t>電力ケーブル2</t>
    <rPh sb="0" eb="2">
      <t>デンリョク</t>
    </rPh>
    <phoneticPr fontId="2"/>
  </si>
  <si>
    <t>内訳明細表１号</t>
  </si>
  <si>
    <t>内訳明細表２号</t>
  </si>
  <si>
    <t>内訳明細表３号</t>
    <phoneticPr fontId="2"/>
  </si>
  <si>
    <t>実施年度</t>
    <rPh sb="0" eb="2">
      <t>ジッシ</t>
    </rPh>
    <rPh sb="2" eb="4">
      <t>ネンド</t>
    </rPh>
    <phoneticPr fontId="2"/>
  </si>
  <si>
    <t>契約の名称
及び内容</t>
    <rPh sb="0" eb="2">
      <t>ケイヤク</t>
    </rPh>
    <rPh sb="3" eb="5">
      <t>メイショウ</t>
    </rPh>
    <rPh sb="6" eb="7">
      <t>オヨ</t>
    </rPh>
    <rPh sb="8" eb="10">
      <t>ナイヨウ</t>
    </rPh>
    <phoneticPr fontId="2"/>
  </si>
  <si>
    <t>設置場所</t>
    <rPh sb="0" eb="2">
      <t>セッチ</t>
    </rPh>
    <rPh sb="2" eb="4">
      <t>バショ</t>
    </rPh>
    <phoneticPr fontId="2"/>
  </si>
  <si>
    <t>契約期間</t>
    <rPh sb="0" eb="2">
      <t>ケイヤク</t>
    </rPh>
    <rPh sb="2" eb="4">
      <t>キカン</t>
    </rPh>
    <phoneticPr fontId="2"/>
  </si>
  <si>
    <t>物　品　発　注　起　工（変更）　設　計　書</t>
    <rPh sb="0" eb="1">
      <t>ブツ</t>
    </rPh>
    <rPh sb="2" eb="3">
      <t>ヒン</t>
    </rPh>
    <rPh sb="4" eb="5">
      <t>ハツ</t>
    </rPh>
    <rPh sb="6" eb="7">
      <t>チュウ</t>
    </rPh>
    <rPh sb="8" eb="9">
      <t>オ</t>
    </rPh>
    <rPh sb="10" eb="11">
      <t>タクミ</t>
    </rPh>
    <rPh sb="12" eb="14">
      <t>ヘンコウ</t>
    </rPh>
    <rPh sb="16" eb="17">
      <t>セツ</t>
    </rPh>
    <rPh sb="18" eb="19">
      <t>ケイ</t>
    </rPh>
    <rPh sb="20" eb="21">
      <t>ショ</t>
    </rPh>
    <phoneticPr fontId="2"/>
  </si>
  <si>
    <t>山口県国際総合センター アリーナ棟音響機器の購入</t>
    <rPh sb="0" eb="3">
      <t>ヤマグチケン</t>
    </rPh>
    <rPh sb="3" eb="5">
      <t>コクサイ</t>
    </rPh>
    <rPh sb="5" eb="7">
      <t>ソウゴウ</t>
    </rPh>
    <rPh sb="16" eb="17">
      <t>トウ</t>
    </rPh>
    <rPh sb="17" eb="19">
      <t>オンキョウ</t>
    </rPh>
    <rPh sb="19" eb="21">
      <t>キキ</t>
    </rPh>
    <rPh sb="22" eb="24">
      <t>コウニュウ</t>
    </rPh>
    <phoneticPr fontId="2"/>
  </si>
  <si>
    <t>ネットワークケーブル1</t>
    <phoneticPr fontId="2"/>
  </si>
  <si>
    <t>ネットワークケーブル2</t>
    <phoneticPr fontId="2"/>
  </si>
  <si>
    <t>ネットワークケーブル3</t>
    <phoneticPr fontId="2"/>
  </si>
  <si>
    <t>ネットワークケーブル4</t>
    <phoneticPr fontId="2"/>
  </si>
  <si>
    <t>ラインケーブル1</t>
    <phoneticPr fontId="2"/>
  </si>
  <si>
    <t>ラインケーブル2</t>
    <phoneticPr fontId="2"/>
  </si>
  <si>
    <t>ラインケーブル3</t>
    <phoneticPr fontId="2"/>
  </si>
  <si>
    <t>ラインケーブル4</t>
    <phoneticPr fontId="2"/>
  </si>
  <si>
    <t>第1号</t>
    <rPh sb="0" eb="1">
      <t>ダイ</t>
    </rPh>
    <rPh sb="2" eb="3">
      <t>ゴウ</t>
    </rPh>
    <phoneticPr fontId="2"/>
  </si>
  <si>
    <t>第2号</t>
    <rPh sb="0" eb="1">
      <t>ダイ</t>
    </rPh>
    <rPh sb="2" eb="3">
      <t>ゴウ</t>
    </rPh>
    <phoneticPr fontId="2"/>
  </si>
  <si>
    <t>第3号</t>
    <rPh sb="0" eb="1">
      <t>ダイ</t>
    </rPh>
    <rPh sb="2" eb="3">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</si>
</sst>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0;0;"/>
    <numFmt numFmtId="177" formatCode="#,##0_);[Red]\(#,##0\)"/>
    <numFmt numFmtId="178" formatCode="#,##0_ "/>
    <numFmt numFmtId="179" formatCode="#,##0.0_);[Red]\(#,##0.0\)"/>
    <numFmt numFmtId="180" formatCode="#,##0.0000;[Red]\-#,##0.0000"/>
    <numFmt numFmtId="181" formatCode="0.00_ "/>
    <numFmt numFmtId="182" formatCode="#,##0&quot;円&quot;"/>
  </numFmts>
  <fonts count="21" x14ac:knownFonts="1">
    <font>
      <sz val="10"/>
      <name val="ＭＳ Ｐ明朝"/>
      <family val="1"/>
      <charset val="128"/>
    </font>
    <font>
      <sz val="10"/>
      <name val="ＭＳ Ｐ明朝"/>
      <family val="1"/>
      <charset val="128"/>
    </font>
    <font>
      <sz val="6"/>
      <name val="ＭＳ Ｐ明朝"/>
      <family val="1"/>
      <charset val="128"/>
    </font>
    <font>
      <sz val="12"/>
      <name val="ＭＳ Ｐ明朝"/>
      <family val="1"/>
      <charset val="128"/>
    </font>
    <font>
      <sz val="16"/>
      <name val="ＭＳ Ｐ明朝"/>
      <family val="1"/>
      <charset val="128"/>
    </font>
    <font>
      <sz val="20"/>
      <name val="ＭＳ Ｐ明朝"/>
      <family val="1"/>
      <charset val="128"/>
    </font>
    <font>
      <sz val="14"/>
      <name val="ＭＳ Ｐ明朝"/>
      <family val="1"/>
      <charset val="128"/>
    </font>
    <font>
      <sz val="6"/>
      <name val="ＭＳ Ｐゴシック"/>
      <family val="3"/>
      <charset val="128"/>
    </font>
    <font>
      <sz val="11"/>
      <name val="ＭＳ Ｐゴシック"/>
      <family val="3"/>
      <charset val="128"/>
    </font>
    <font>
      <sz val="11"/>
      <name val="ＭＳ Ｐ明朝"/>
      <family val="1"/>
      <charset val="128"/>
    </font>
    <font>
      <u/>
      <sz val="12"/>
      <name val="ＭＳ Ｐ明朝"/>
      <family val="1"/>
      <charset val="128"/>
    </font>
    <font>
      <sz val="18"/>
      <name val="ＭＳ Ｐ明朝"/>
      <family val="1"/>
      <charset val="128"/>
    </font>
    <font>
      <sz val="12"/>
      <color indexed="10"/>
      <name val="ＭＳ Ｐ明朝"/>
      <family val="1"/>
      <charset val="128"/>
    </font>
    <font>
      <sz val="24"/>
      <name val="ＭＳ Ｐ明朝"/>
      <family val="1"/>
      <charset val="128"/>
    </font>
    <font>
      <sz val="16"/>
      <name val="ＭＳ Ｐゴシック"/>
      <family val="3"/>
      <charset val="128"/>
    </font>
    <font>
      <sz val="12"/>
      <color rgb="FFC00000"/>
      <name val="ＭＳ Ｐ明朝"/>
      <family val="1"/>
      <charset val="128"/>
    </font>
    <font>
      <b/>
      <sz val="18"/>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1"/>
      <color theme="1"/>
      <name val="ＭＳ Ｐゴシック"/>
      <family val="2"/>
      <charset val="128"/>
      <scheme val="minor"/>
    </font>
  </fonts>
  <fills count="8">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rgb="FFFFFF00"/>
        <bgColor indexed="64"/>
      </patternFill>
    </fill>
    <fill>
      <patternFill patternType="solid">
        <fgColor theme="9" tint="0.39994506668294322"/>
        <bgColor indexed="64"/>
      </patternFill>
    </fill>
  </fills>
  <borders count="90">
    <border>
      <left/>
      <right/>
      <top/>
      <bottom/>
      <diagonal/>
    </border>
    <border>
      <left/>
      <right/>
      <top style="thin">
        <color indexed="64"/>
      </top>
      <bottom/>
      <diagonal/>
    </border>
    <border>
      <left style="medium">
        <color indexed="64"/>
      </left>
      <right style="medium">
        <color indexed="64"/>
      </right>
      <top/>
      <bottom/>
      <diagonal/>
    </border>
    <border>
      <left style="medium">
        <color indexed="64"/>
      </left>
      <right/>
      <top/>
      <bottom/>
      <diagonal/>
    </border>
    <border>
      <left style="hair">
        <color indexed="64"/>
      </left>
      <right/>
      <top/>
      <bottom/>
      <diagonal/>
    </border>
    <border>
      <left style="thin">
        <color indexed="64"/>
      </left>
      <right/>
      <top style="thin">
        <color indexed="64"/>
      </top>
      <bottom/>
      <diagonal/>
    </border>
    <border>
      <left style="thin">
        <color indexed="64"/>
      </left>
      <right/>
      <top/>
      <bottom/>
      <diagonal/>
    </border>
    <border>
      <left style="double">
        <color indexed="64"/>
      </left>
      <right style="hair">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hair">
        <color indexed="64"/>
      </left>
      <right/>
      <top style="thin">
        <color indexed="64"/>
      </top>
      <bottom/>
      <diagonal/>
    </border>
    <border>
      <left style="double">
        <color indexed="64"/>
      </left>
      <right style="hair">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double">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hair">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double">
        <color indexed="64"/>
      </left>
      <right style="hair">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ck">
        <color indexed="10"/>
      </left>
      <right style="thick">
        <color indexed="10"/>
      </right>
      <top style="thick">
        <color indexed="10"/>
      </top>
      <bottom style="thick">
        <color indexed="10"/>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style="double">
        <color indexed="64"/>
      </left>
      <right/>
      <top style="medium">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7030A0"/>
      </left>
      <right style="medium">
        <color rgb="FF7030A0"/>
      </right>
      <top style="medium">
        <color rgb="FF7030A0"/>
      </top>
      <bottom style="medium">
        <color rgb="FF7030A0"/>
      </bottom>
      <diagonal/>
    </border>
    <border>
      <left style="medium">
        <color rgb="FFFFC000"/>
      </left>
      <right style="medium">
        <color rgb="FFFFC000"/>
      </right>
      <top style="medium">
        <color rgb="FFFFC000"/>
      </top>
      <bottom style="medium">
        <color rgb="FFFFC000"/>
      </bottom>
      <diagonal/>
    </border>
    <border>
      <left style="medium">
        <color indexed="64"/>
      </left>
      <right style="hair">
        <color indexed="64"/>
      </right>
      <top/>
      <bottom style="medium">
        <color indexed="64"/>
      </bottom>
      <diagonal/>
    </border>
  </borders>
  <cellStyleXfs count="8">
    <xf numFmtId="0" fontId="0" fillId="0" borderId="0"/>
    <xf numFmtId="38" fontId="8" fillId="0" borderId="0" applyFont="0" applyFill="0" applyBorder="0" applyAlignment="0" applyProtection="0">
      <alignment vertical="center"/>
    </xf>
    <xf numFmtId="0" fontId="8"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462">
    <xf numFmtId="0" fontId="0" fillId="0" borderId="0" xfId="0"/>
    <xf numFmtId="3"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3" fontId="0" fillId="0" borderId="1" xfId="0" applyNumberFormat="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3" fontId="0" fillId="0" borderId="19" xfId="0" applyNumberFormat="1" applyBorder="1"/>
    <xf numFmtId="0" fontId="0" fillId="0" borderId="20" xfId="0" applyBorder="1"/>
    <xf numFmtId="0" fontId="0" fillId="0" borderId="21" xfId="0" applyBorder="1"/>
    <xf numFmtId="3" fontId="0" fillId="0" borderId="22" xfId="0" applyNumberFormat="1"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49" fontId="0" fillId="0" borderId="30" xfId="0" applyNumberFormat="1" applyBorder="1"/>
    <xf numFmtId="0" fontId="0" fillId="0" borderId="31" xfId="0" applyBorder="1"/>
    <xf numFmtId="0" fontId="0" fillId="0" borderId="32" xfId="0" applyBorder="1"/>
    <xf numFmtId="177" fontId="0" fillId="0" borderId="33" xfId="0" applyNumberFormat="1" applyBorder="1"/>
    <xf numFmtId="0" fontId="0" fillId="0" borderId="0" xfId="0" applyAlignment="1">
      <alignment horizontal="center"/>
    </xf>
    <xf numFmtId="0" fontId="0" fillId="0" borderId="18" xfId="0" applyBorder="1" applyAlignment="1">
      <alignment horizontal="center"/>
    </xf>
    <xf numFmtId="0" fontId="0" fillId="0" borderId="2" xfId="0" applyBorder="1" applyAlignment="1">
      <alignment horizontal="center"/>
    </xf>
    <xf numFmtId="0" fontId="0" fillId="0" borderId="24" xfId="0"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3" fillId="0" borderId="34"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9"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36" xfId="0" applyFont="1" applyBorder="1" applyAlignment="1">
      <alignment horizontal="left" vertical="center" shrinkToFit="1"/>
    </xf>
    <xf numFmtId="176" fontId="3" fillId="0" borderId="30" xfId="0" applyNumberFormat="1" applyFont="1" applyBorder="1" applyAlignment="1">
      <alignment horizontal="center" vertical="center" shrinkToFit="1"/>
    </xf>
    <xf numFmtId="0" fontId="3" fillId="0" borderId="38" xfId="0" applyFont="1" applyBorder="1" applyAlignment="1">
      <alignment horizontal="left" vertical="center" shrinkToFit="1"/>
    </xf>
    <xf numFmtId="177" fontId="3" fillId="0" borderId="30" xfId="0" applyNumberFormat="1" applyFont="1" applyBorder="1" applyAlignment="1">
      <alignment horizontal="center" vertical="center" shrinkToFit="1"/>
    </xf>
    <xf numFmtId="0" fontId="3" fillId="0" borderId="39"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43" xfId="0" applyFont="1" applyBorder="1" applyAlignment="1">
      <alignment horizontal="left" vertical="center" shrinkToFit="1"/>
    </xf>
    <xf numFmtId="176" fontId="3" fillId="0" borderId="44" xfId="0" applyNumberFormat="1" applyFont="1" applyBorder="1" applyAlignment="1">
      <alignment horizontal="center" vertical="center" shrinkToFit="1"/>
    </xf>
    <xf numFmtId="0" fontId="3" fillId="0" borderId="45" xfId="0" applyFont="1" applyBorder="1" applyAlignment="1">
      <alignment horizontal="left" vertical="center" shrinkToFit="1"/>
    </xf>
    <xf numFmtId="0" fontId="0" fillId="0" borderId="0" xfId="0" applyAlignment="1">
      <alignment shrinkToFit="1"/>
    </xf>
    <xf numFmtId="0" fontId="0" fillId="0" borderId="19" xfId="0" applyBorder="1" applyAlignment="1">
      <alignment shrinkToFit="1"/>
    </xf>
    <xf numFmtId="0" fontId="0" fillId="0" borderId="3" xfId="0" applyBorder="1" applyAlignment="1">
      <alignment shrinkToFit="1"/>
    </xf>
    <xf numFmtId="0" fontId="0" fillId="0" borderId="9" xfId="0" applyBorder="1" applyAlignment="1">
      <alignment shrinkToFit="1"/>
    </xf>
    <xf numFmtId="0" fontId="0" fillId="0" borderId="25" xfId="0" applyBorder="1" applyAlignment="1">
      <alignment shrinkToFit="1"/>
    </xf>
    <xf numFmtId="177" fontId="0" fillId="0" borderId="33" xfId="0" applyNumberFormat="1" applyBorder="1" applyAlignment="1">
      <alignment shrinkToFit="1"/>
    </xf>
    <xf numFmtId="177" fontId="0" fillId="0" borderId="36" xfId="0" applyNumberFormat="1" applyBorder="1" applyAlignment="1">
      <alignment shrinkToFit="1"/>
    </xf>
    <xf numFmtId="177" fontId="0" fillId="0" borderId="43" xfId="0" applyNumberFormat="1" applyBorder="1" applyAlignment="1">
      <alignment shrinkToFit="1"/>
    </xf>
    <xf numFmtId="177" fontId="0" fillId="0" borderId="46" xfId="0" applyNumberFormat="1" applyBorder="1" applyAlignment="1">
      <alignment shrinkToFit="1"/>
    </xf>
    <xf numFmtId="177" fontId="0" fillId="0" borderId="47" xfId="0" applyNumberFormat="1" applyBorder="1" applyAlignment="1">
      <alignment shrinkToFit="1"/>
    </xf>
    <xf numFmtId="177" fontId="0" fillId="0" borderId="46" xfId="0" applyNumberFormat="1" applyBorder="1" applyAlignment="1">
      <alignment horizontal="center" shrinkToFit="1"/>
    </xf>
    <xf numFmtId="177" fontId="0" fillId="0" borderId="0" xfId="0" applyNumberFormat="1" applyAlignment="1">
      <alignment shrinkToFit="1"/>
    </xf>
    <xf numFmtId="177" fontId="0" fillId="0" borderId="35" xfId="0" applyNumberFormat="1" applyBorder="1" applyAlignment="1">
      <alignment horizontal="center" shrinkToFit="1"/>
    </xf>
    <xf numFmtId="177" fontId="0" fillId="0" borderId="33" xfId="0" applyNumberFormat="1" applyBorder="1" applyAlignment="1">
      <alignment horizontal="center" shrinkToFit="1"/>
    </xf>
    <xf numFmtId="0" fontId="0" fillId="0" borderId="48" xfId="0" applyBorder="1"/>
    <xf numFmtId="0" fontId="0" fillId="0" borderId="49" xfId="0" applyBorder="1"/>
    <xf numFmtId="0" fontId="0" fillId="0" borderId="50" xfId="0" applyBorder="1"/>
    <xf numFmtId="0" fontId="0" fillId="0" borderId="19" xfId="0" applyBorder="1"/>
    <xf numFmtId="177" fontId="0" fillId="0" borderId="51" xfId="0" applyNumberFormat="1" applyBorder="1" applyAlignment="1">
      <alignment horizontal="center" shrinkToFit="1"/>
    </xf>
    <xf numFmtId="177" fontId="0" fillId="0" borderId="36" xfId="0" applyNumberFormat="1" applyBorder="1" applyAlignment="1">
      <alignment horizontal="center" shrinkToFit="1"/>
    </xf>
    <xf numFmtId="177" fontId="0" fillId="0" borderId="30" xfId="0" applyNumberFormat="1" applyBorder="1" applyAlignment="1">
      <alignment horizontal="center" shrinkToFit="1"/>
    </xf>
    <xf numFmtId="177" fontId="0" fillId="0" borderId="52" xfId="0" applyNumberFormat="1" applyBorder="1" applyAlignment="1">
      <alignment horizontal="center" shrinkToFit="1"/>
    </xf>
    <xf numFmtId="177" fontId="0" fillId="0" borderId="22" xfId="0" applyNumberFormat="1" applyBorder="1" applyAlignment="1">
      <alignment shrinkToFit="1"/>
    </xf>
    <xf numFmtId="177" fontId="0" fillId="0" borderId="0" xfId="0" applyNumberFormat="1"/>
    <xf numFmtId="177" fontId="0" fillId="0" borderId="1" xfId="0" applyNumberFormat="1" applyBorder="1" applyAlignment="1">
      <alignment horizontal="center" vertical="center"/>
    </xf>
    <xf numFmtId="177" fontId="0" fillId="0" borderId="22" xfId="0" applyNumberFormat="1" applyBorder="1"/>
    <xf numFmtId="177" fontId="0" fillId="0" borderId="28" xfId="0" applyNumberFormat="1" applyBorder="1"/>
    <xf numFmtId="177" fontId="0" fillId="0" borderId="1" xfId="0" applyNumberFormat="1" applyBorder="1"/>
    <xf numFmtId="177" fontId="0" fillId="0" borderId="16" xfId="0" applyNumberFormat="1" applyBorder="1"/>
    <xf numFmtId="0" fontId="0" fillId="0" borderId="18" xfId="0" applyBorder="1" applyAlignment="1">
      <alignment shrinkToFit="1"/>
    </xf>
    <xf numFmtId="0" fontId="0" fillId="0" borderId="2" xfId="0" applyBorder="1" applyAlignment="1">
      <alignment shrinkToFit="1"/>
    </xf>
    <xf numFmtId="0" fontId="0" fillId="0" borderId="24" xfId="0" applyBorder="1" applyAlignment="1">
      <alignment shrinkToFit="1"/>
    </xf>
    <xf numFmtId="0" fontId="0" fillId="0" borderId="8" xfId="0" applyBorder="1" applyAlignment="1">
      <alignment shrinkToFit="1"/>
    </xf>
    <xf numFmtId="0" fontId="0" fillId="0" borderId="12" xfId="0" applyBorder="1" applyAlignment="1">
      <alignment shrinkToFit="1"/>
    </xf>
    <xf numFmtId="0" fontId="0" fillId="0" borderId="37" xfId="0" applyBorder="1" applyAlignment="1">
      <alignment shrinkToFit="1"/>
    </xf>
    <xf numFmtId="0" fontId="0" fillId="0" borderId="31" xfId="0" applyBorder="1" applyAlignment="1">
      <alignment shrinkToFit="1"/>
    </xf>
    <xf numFmtId="0" fontId="0" fillId="0" borderId="53" xfId="0" applyBorder="1" applyAlignment="1">
      <alignment shrinkToFit="1"/>
    </xf>
    <xf numFmtId="0" fontId="0" fillId="0" borderId="54" xfId="0" applyBorder="1" applyAlignment="1">
      <alignment shrinkToFit="1"/>
    </xf>
    <xf numFmtId="177" fontId="0" fillId="0" borderId="55" xfId="0" applyNumberFormat="1" applyBorder="1" applyAlignment="1">
      <alignment shrinkToFit="1"/>
    </xf>
    <xf numFmtId="177" fontId="0" fillId="0" borderId="56" xfId="0" applyNumberFormat="1" applyBorder="1" applyAlignment="1">
      <alignment shrinkToFit="1"/>
    </xf>
    <xf numFmtId="177" fontId="0" fillId="0" borderId="57" xfId="0" applyNumberFormat="1" applyBorder="1" applyAlignment="1">
      <alignment shrinkToFit="1"/>
    </xf>
    <xf numFmtId="0" fontId="0" fillId="0" borderId="32" xfId="0" applyBorder="1" applyAlignment="1">
      <alignment shrinkToFit="1"/>
    </xf>
    <xf numFmtId="177" fontId="0" fillId="0" borderId="55" xfId="0" applyNumberFormat="1" applyBorder="1" applyAlignment="1">
      <alignment horizontal="center" vertical="center" shrinkToFit="1"/>
    </xf>
    <xf numFmtId="0" fontId="0" fillId="0" borderId="20" xfId="0" applyBorder="1" applyAlignment="1">
      <alignment shrinkToFit="1"/>
    </xf>
    <xf numFmtId="0" fontId="0" fillId="0" borderId="4" xfId="0" applyBorder="1" applyAlignment="1">
      <alignment shrinkToFit="1"/>
    </xf>
    <xf numFmtId="0" fontId="0" fillId="0" borderId="26" xfId="0" applyBorder="1" applyAlignment="1">
      <alignment shrinkToFit="1"/>
    </xf>
    <xf numFmtId="0" fontId="0" fillId="0" borderId="10" xfId="0" applyBorder="1" applyAlignment="1">
      <alignment shrinkToFit="1"/>
    </xf>
    <xf numFmtId="0" fontId="0" fillId="0" borderId="14" xfId="0" applyBorder="1" applyAlignment="1">
      <alignment shrinkToFit="1"/>
    </xf>
    <xf numFmtId="0" fontId="3" fillId="0" borderId="30" xfId="0" applyFont="1" applyBorder="1" applyAlignment="1">
      <alignment vertical="center" shrinkToFit="1"/>
    </xf>
    <xf numFmtId="176" fontId="3" fillId="0" borderId="30" xfId="0" applyNumberFormat="1" applyFont="1" applyBorder="1" applyAlignment="1">
      <alignment vertical="center" shrinkToFit="1"/>
    </xf>
    <xf numFmtId="176" fontId="3" fillId="0" borderId="44" xfId="0" applyNumberFormat="1" applyFont="1" applyBorder="1" applyAlignment="1">
      <alignment vertical="center" shrinkToFit="1"/>
    </xf>
    <xf numFmtId="56" fontId="3" fillId="0" borderId="30" xfId="0" quotePrefix="1" applyNumberFormat="1" applyFont="1" applyBorder="1" applyAlignment="1">
      <alignment horizontal="center" vertical="center"/>
    </xf>
    <xf numFmtId="176" fontId="3" fillId="0" borderId="36" xfId="0" applyNumberFormat="1" applyFont="1" applyBorder="1" applyAlignment="1">
      <alignment horizontal="center" vertical="center" shrinkToFit="1"/>
    </xf>
    <xf numFmtId="0" fontId="3" fillId="0" borderId="58" xfId="0" applyFont="1" applyBorder="1" applyAlignment="1">
      <alignment horizontal="left" vertical="center" shrinkToFit="1"/>
    </xf>
    <xf numFmtId="177" fontId="0" fillId="0" borderId="0" xfId="0" applyNumberFormat="1" applyAlignment="1">
      <alignment horizontal="center" vertical="center"/>
    </xf>
    <xf numFmtId="177" fontId="0" fillId="0" borderId="0" xfId="0" applyNumberFormat="1" applyAlignment="1">
      <alignment horizontal="center" vertical="center" shrinkToFit="1"/>
    </xf>
    <xf numFmtId="177" fontId="0" fillId="0" borderId="36" xfId="0" applyNumberFormat="1" applyBorder="1"/>
    <xf numFmtId="177" fontId="0" fillId="0" borderId="43" xfId="0" applyNumberFormat="1" applyBorder="1"/>
    <xf numFmtId="177" fontId="0" fillId="0" borderId="0" xfId="0" applyNumberFormat="1" applyAlignment="1">
      <alignment horizontal="right"/>
    </xf>
    <xf numFmtId="177" fontId="0" fillId="0" borderId="19" xfId="0" applyNumberFormat="1" applyBorder="1" applyAlignment="1">
      <alignment shrinkToFit="1"/>
    </xf>
    <xf numFmtId="177" fontId="0" fillId="0" borderId="59" xfId="0" applyNumberFormat="1" applyBorder="1" applyAlignment="1">
      <alignment shrinkToFit="1"/>
    </xf>
    <xf numFmtId="177" fontId="0" fillId="0" borderId="51" xfId="0" applyNumberFormat="1" applyBorder="1" applyAlignment="1">
      <alignment horizontal="center"/>
    </xf>
    <xf numFmtId="177" fontId="0" fillId="0" borderId="3" xfId="0" applyNumberFormat="1" applyBorder="1"/>
    <xf numFmtId="177" fontId="0" fillId="0" borderId="3" xfId="0" applyNumberFormat="1" applyBorder="1" applyAlignment="1">
      <alignment shrinkToFit="1"/>
    </xf>
    <xf numFmtId="177" fontId="0" fillId="0" borderId="0" xfId="0" applyNumberFormat="1" applyAlignment="1">
      <alignment horizontal="center" shrinkToFit="1"/>
    </xf>
    <xf numFmtId="177" fontId="0" fillId="0" borderId="33" xfId="0" applyNumberFormat="1" applyBorder="1" applyAlignment="1">
      <alignment horizontal="center"/>
    </xf>
    <xf numFmtId="177" fontId="0" fillId="0" borderId="0" xfId="0" applyNumberFormat="1" applyAlignment="1">
      <alignment horizontal="center"/>
    </xf>
    <xf numFmtId="177" fontId="0" fillId="0" borderId="36" xfId="0" applyNumberFormat="1" applyBorder="1" applyAlignment="1">
      <alignment horizontal="center"/>
    </xf>
    <xf numFmtId="177" fontId="0" fillId="0" borderId="9" xfId="0" applyNumberFormat="1" applyBorder="1" applyAlignment="1">
      <alignment horizontal="center" shrinkToFit="1"/>
    </xf>
    <xf numFmtId="177" fontId="0" fillId="0" borderId="30" xfId="0" applyNumberFormat="1" applyBorder="1" applyAlignment="1">
      <alignment horizontal="center"/>
    </xf>
    <xf numFmtId="177" fontId="0" fillId="0" borderId="53" xfId="0" applyNumberFormat="1" applyBorder="1"/>
    <xf numFmtId="177" fontId="0" fillId="0" borderId="3" xfId="0" applyNumberFormat="1" applyBorder="1" applyAlignment="1">
      <alignment horizontal="center" shrinkToFit="1"/>
    </xf>
    <xf numFmtId="177" fontId="0" fillId="0" borderId="31" xfId="0" applyNumberFormat="1" applyBorder="1"/>
    <xf numFmtId="177" fontId="0" fillId="0" borderId="25" xfId="0" applyNumberFormat="1" applyBorder="1" applyAlignment="1">
      <alignment horizontal="center" shrinkToFit="1"/>
    </xf>
    <xf numFmtId="177" fontId="0" fillId="0" borderId="54" xfId="0" applyNumberFormat="1" applyBorder="1"/>
    <xf numFmtId="177" fontId="1" fillId="0" borderId="9" xfId="0" applyNumberFormat="1" applyFont="1" applyBorder="1" applyAlignment="1">
      <alignment horizontal="left" vertical="center" shrinkToFit="1"/>
    </xf>
    <xf numFmtId="177" fontId="1" fillId="0" borderId="35" xfId="0" applyNumberFormat="1" applyFont="1" applyBorder="1" applyAlignment="1">
      <alignment horizontal="left" vertical="center" shrinkToFit="1"/>
    </xf>
    <xf numFmtId="177" fontId="1" fillId="0" borderId="3" xfId="0" applyNumberFormat="1" applyFont="1" applyBorder="1" applyAlignment="1">
      <alignment horizontal="left" vertical="center" shrinkToFit="1"/>
    </xf>
    <xf numFmtId="177" fontId="1" fillId="0" borderId="33" xfId="0" applyNumberFormat="1" applyFont="1" applyBorder="1" applyAlignment="1">
      <alignment horizontal="left" vertical="center" shrinkToFit="1"/>
    </xf>
    <xf numFmtId="177" fontId="0" fillId="0" borderId="30" xfId="0" applyNumberFormat="1" applyBorder="1"/>
    <xf numFmtId="177" fontId="0" fillId="0" borderId="35" xfId="0" applyNumberFormat="1" applyBorder="1" applyAlignment="1">
      <alignment horizontal="center"/>
    </xf>
    <xf numFmtId="177" fontId="0" fillId="0" borderId="35" xfId="0" applyNumberFormat="1" applyBorder="1" applyAlignment="1">
      <alignment shrinkToFit="1"/>
    </xf>
    <xf numFmtId="177" fontId="0" fillId="0" borderId="32" xfId="0" applyNumberFormat="1" applyBorder="1"/>
    <xf numFmtId="179" fontId="0" fillId="0" borderId="30" xfId="0" applyNumberFormat="1" applyBorder="1"/>
    <xf numFmtId="177" fontId="0" fillId="0" borderId="0" xfId="0" quotePrefix="1" applyNumberFormat="1"/>
    <xf numFmtId="177" fontId="0" fillId="2" borderId="55" xfId="0" applyNumberFormat="1" applyFill="1" applyBorder="1" applyAlignment="1">
      <alignment horizontal="center" vertical="center" shrinkToFit="1"/>
    </xf>
    <xf numFmtId="177" fontId="0" fillId="2" borderId="56" xfId="0" applyNumberFormat="1" applyFill="1" applyBorder="1" applyAlignment="1">
      <alignment shrinkToFit="1"/>
    </xf>
    <xf numFmtId="177" fontId="0" fillId="2" borderId="57" xfId="0" applyNumberFormat="1" applyFill="1" applyBorder="1" applyAlignment="1">
      <alignment shrinkToFit="1"/>
    </xf>
    <xf numFmtId="177" fontId="1" fillId="0" borderId="1" xfId="0" applyNumberFormat="1" applyFont="1" applyBorder="1" applyAlignment="1">
      <alignment horizontal="left" vertical="center" shrinkToFit="1"/>
    </xf>
    <xf numFmtId="177" fontId="1" fillId="0" borderId="0" xfId="0" applyNumberFormat="1" applyFont="1" applyAlignment="1">
      <alignment horizontal="left" vertical="center" shrinkToFit="1"/>
    </xf>
    <xf numFmtId="177" fontId="1" fillId="0" borderId="22" xfId="0" applyNumberFormat="1" applyFont="1" applyBorder="1" applyAlignment="1">
      <alignment horizontal="left" vertical="center" shrinkToFit="1"/>
    </xf>
    <xf numFmtId="177" fontId="0" fillId="0" borderId="35" xfId="0" applyNumberFormat="1" applyBorder="1"/>
    <xf numFmtId="177" fontId="0" fillId="0" borderId="38" xfId="0" applyNumberFormat="1" applyBorder="1"/>
    <xf numFmtId="177" fontId="0" fillId="0" borderId="34" xfId="0" applyNumberFormat="1" applyBorder="1"/>
    <xf numFmtId="177" fontId="0" fillId="0" borderId="45" xfId="0" applyNumberFormat="1" applyBorder="1"/>
    <xf numFmtId="177" fontId="1" fillId="0" borderId="16" xfId="0" applyNumberFormat="1" applyFont="1" applyBorder="1" applyAlignment="1">
      <alignment horizontal="left" vertical="center" shrinkToFit="1"/>
    </xf>
    <xf numFmtId="177" fontId="1" fillId="0" borderId="16" xfId="0" applyNumberFormat="1" applyFont="1" applyBorder="1" applyAlignment="1">
      <alignment horizontal="left" vertical="center"/>
    </xf>
    <xf numFmtId="0" fontId="0" fillId="0" borderId="25" xfId="0" applyBorder="1" applyAlignment="1">
      <alignment horizontal="center" vertical="center"/>
    </xf>
    <xf numFmtId="0" fontId="0" fillId="0" borderId="28" xfId="0" applyBorder="1" applyAlignment="1">
      <alignment horizontal="center" vertical="center"/>
    </xf>
    <xf numFmtId="177" fontId="1" fillId="0" borderId="46" xfId="0" applyNumberFormat="1" applyFont="1" applyBorder="1" applyAlignment="1">
      <alignment horizontal="left" vertical="center" shrinkToFit="1"/>
    </xf>
    <xf numFmtId="177" fontId="3" fillId="0" borderId="35" xfId="0" applyNumberFormat="1" applyFont="1" applyBorder="1" applyAlignment="1">
      <alignment horizontal="center" vertical="center" shrinkToFit="1"/>
    </xf>
    <xf numFmtId="176" fontId="3" fillId="0" borderId="35" xfId="0" applyNumberFormat="1" applyFont="1" applyBorder="1" applyAlignment="1">
      <alignment vertical="center" shrinkToFit="1"/>
    </xf>
    <xf numFmtId="0" fontId="3" fillId="0" borderId="30" xfId="0" applyFont="1" applyBorder="1" applyAlignment="1">
      <alignment horizontal="center" vertical="center" shrinkToFit="1"/>
    </xf>
    <xf numFmtId="0" fontId="3" fillId="0" borderId="44" xfId="0" applyFont="1" applyBorder="1" applyAlignment="1">
      <alignment horizontal="center" vertical="center" shrinkToFit="1"/>
    </xf>
    <xf numFmtId="177" fontId="0" fillId="0" borderId="34" xfId="0" applyNumberFormat="1" applyBorder="1" applyAlignment="1">
      <alignment shrinkToFit="1"/>
    </xf>
    <xf numFmtId="0" fontId="8" fillId="0" borderId="0" xfId="2">
      <alignment vertical="center"/>
    </xf>
    <xf numFmtId="38" fontId="8" fillId="0" borderId="0" xfId="1" applyFont="1">
      <alignment vertical="center"/>
    </xf>
    <xf numFmtId="0" fontId="9" fillId="0" borderId="0" xfId="2" applyFont="1">
      <alignment vertical="center"/>
    </xf>
    <xf numFmtId="38" fontId="9" fillId="0" borderId="0" xfId="1" applyFont="1">
      <alignment vertical="center"/>
    </xf>
    <xf numFmtId="0" fontId="9" fillId="3" borderId="0" xfId="2" applyFont="1" applyFill="1">
      <alignment vertical="center"/>
    </xf>
    <xf numFmtId="38" fontId="9" fillId="3" borderId="0" xfId="1" applyFont="1" applyFill="1">
      <alignment vertical="center"/>
    </xf>
    <xf numFmtId="0" fontId="3" fillId="0" borderId="0" xfId="2" applyFont="1">
      <alignment vertical="center"/>
    </xf>
    <xf numFmtId="38" fontId="8" fillId="3" borderId="0" xfId="1" applyFont="1" applyFill="1">
      <alignment vertical="center"/>
    </xf>
    <xf numFmtId="0" fontId="8" fillId="3" borderId="0" xfId="2" applyFill="1">
      <alignment vertical="center"/>
    </xf>
    <xf numFmtId="0" fontId="8" fillId="3" borderId="30" xfId="2" applyFill="1" applyBorder="1">
      <alignment vertical="center"/>
    </xf>
    <xf numFmtId="38" fontId="8" fillId="0" borderId="60" xfId="1" applyFont="1" applyFill="1" applyBorder="1">
      <alignment vertical="center"/>
    </xf>
    <xf numFmtId="3" fontId="9" fillId="0" borderId="0" xfId="2" applyNumberFormat="1" applyFont="1">
      <alignment vertical="center"/>
    </xf>
    <xf numFmtId="38" fontId="8" fillId="3" borderId="0" xfId="1" applyFont="1" applyFill="1" applyAlignment="1">
      <alignment horizontal="center" vertical="center"/>
    </xf>
    <xf numFmtId="0" fontId="8" fillId="3" borderId="0" xfId="2" applyFill="1" applyAlignment="1">
      <alignment horizontal="center" vertical="center"/>
    </xf>
    <xf numFmtId="0" fontId="3" fillId="0" borderId="0" xfId="2" applyFont="1" applyAlignment="1">
      <alignment horizontal="center" vertical="center"/>
    </xf>
    <xf numFmtId="38" fontId="3" fillId="3" borderId="0" xfId="1" applyFont="1" applyFill="1">
      <alignment vertical="center"/>
    </xf>
    <xf numFmtId="0" fontId="3" fillId="3" borderId="0" xfId="2" applyFont="1" applyFill="1">
      <alignment vertical="center"/>
    </xf>
    <xf numFmtId="0" fontId="9" fillId="3" borderId="16" xfId="2" applyFont="1" applyFill="1" applyBorder="1">
      <alignment vertical="center"/>
    </xf>
    <xf numFmtId="0" fontId="8" fillId="3" borderId="16" xfId="2" applyFill="1" applyBorder="1">
      <alignment vertical="center"/>
    </xf>
    <xf numFmtId="38" fontId="3" fillId="3" borderId="16" xfId="1" applyFont="1" applyFill="1" applyBorder="1">
      <alignment vertical="center"/>
    </xf>
    <xf numFmtId="0" fontId="3" fillId="3" borderId="16" xfId="2" applyFont="1" applyFill="1" applyBorder="1">
      <alignment vertical="center"/>
    </xf>
    <xf numFmtId="0" fontId="3" fillId="0" borderId="28" xfId="2" applyFont="1" applyBorder="1" applyAlignment="1">
      <alignment horizontal="center" vertical="center"/>
    </xf>
    <xf numFmtId="0" fontId="10" fillId="0" borderId="0" xfId="2" applyFont="1">
      <alignment vertical="center"/>
    </xf>
    <xf numFmtId="38" fontId="8" fillId="3" borderId="61" xfId="1" applyFont="1" applyFill="1" applyBorder="1">
      <alignment vertical="center"/>
    </xf>
    <xf numFmtId="38" fontId="3" fillId="3" borderId="61" xfId="1" applyFont="1" applyFill="1" applyBorder="1">
      <alignment vertical="center"/>
    </xf>
    <xf numFmtId="49" fontId="8" fillId="3" borderId="0" xfId="1" applyNumberFormat="1" applyFont="1" applyFill="1" applyAlignment="1">
      <alignment horizontal="center" vertical="center"/>
    </xf>
    <xf numFmtId="49" fontId="3" fillId="3" borderId="0" xfId="1" applyNumberFormat="1" applyFont="1" applyFill="1" applyAlignment="1">
      <alignment horizontal="center" vertical="center"/>
    </xf>
    <xf numFmtId="38" fontId="3" fillId="3" borderId="0" xfId="1" applyFont="1" applyFill="1" applyBorder="1">
      <alignment vertical="center"/>
    </xf>
    <xf numFmtId="180" fontId="3" fillId="3" borderId="0" xfId="1" applyNumberFormat="1" applyFont="1" applyFill="1">
      <alignment vertical="center"/>
    </xf>
    <xf numFmtId="38" fontId="3" fillId="0" borderId="61" xfId="1" applyFont="1" applyFill="1" applyBorder="1">
      <alignment vertical="center"/>
    </xf>
    <xf numFmtId="49" fontId="3" fillId="0" borderId="0" xfId="2" applyNumberFormat="1" applyFont="1" applyAlignment="1">
      <alignment horizontal="center" vertical="center"/>
    </xf>
    <xf numFmtId="38" fontId="3" fillId="0" borderId="60" xfId="1" applyFont="1" applyFill="1" applyBorder="1">
      <alignment vertical="center"/>
    </xf>
    <xf numFmtId="49" fontId="3" fillId="0" borderId="0" xfId="2" applyNumberFormat="1" applyFont="1">
      <alignment vertical="center"/>
    </xf>
    <xf numFmtId="38" fontId="3" fillId="3" borderId="0" xfId="2" applyNumberFormat="1" applyFont="1" applyFill="1">
      <alignment vertical="center"/>
    </xf>
    <xf numFmtId="0" fontId="8" fillId="0" borderId="0" xfId="2" applyAlignment="1">
      <alignment horizontal="center" vertical="center"/>
    </xf>
    <xf numFmtId="38" fontId="8" fillId="0" borderId="0" xfId="1" applyFont="1" applyAlignment="1">
      <alignment horizontal="center" vertical="center"/>
    </xf>
    <xf numFmtId="38" fontId="3" fillId="0" borderId="0" xfId="2" applyNumberFormat="1" applyFont="1">
      <alignment vertical="center"/>
    </xf>
    <xf numFmtId="0" fontId="8" fillId="0" borderId="0" xfId="2" applyAlignment="1">
      <alignment horizontal="left" vertical="center"/>
    </xf>
    <xf numFmtId="0" fontId="9" fillId="0" borderId="0" xfId="2" applyFont="1" applyAlignment="1">
      <alignment horizontal="left" vertical="center"/>
    </xf>
    <xf numFmtId="0" fontId="9" fillId="0" borderId="0" xfId="2" applyFont="1" applyAlignment="1">
      <alignment horizontal="center" vertical="center"/>
    </xf>
    <xf numFmtId="0" fontId="12" fillId="3" borderId="0" xfId="2" applyFont="1" applyFill="1">
      <alignment vertical="center"/>
    </xf>
    <xf numFmtId="0" fontId="4" fillId="0" borderId="1" xfId="0" applyFont="1" applyBorder="1"/>
    <xf numFmtId="0" fontId="4" fillId="0" borderId="53" xfId="0" applyFont="1" applyBorder="1"/>
    <xf numFmtId="0" fontId="4" fillId="0" borderId="0" xfId="0" applyFont="1"/>
    <xf numFmtId="0" fontId="4" fillId="0" borderId="31" xfId="0" applyFont="1" applyBorder="1"/>
    <xf numFmtId="0" fontId="4" fillId="0" borderId="0" xfId="0" applyFont="1" applyAlignment="1">
      <alignment vertical="center"/>
    </xf>
    <xf numFmtId="0" fontId="4" fillId="0" borderId="16" xfId="0" applyFont="1" applyBorder="1"/>
    <xf numFmtId="0" fontId="4" fillId="0" borderId="32" xfId="0" applyFont="1" applyBorder="1"/>
    <xf numFmtId="0" fontId="4" fillId="0" borderId="19" xfId="0" applyFont="1" applyBorder="1"/>
    <xf numFmtId="0" fontId="4" fillId="0" borderId="59" xfId="0" applyFont="1" applyBorder="1"/>
    <xf numFmtId="0" fontId="4" fillId="0" borderId="21" xfId="0" applyFont="1" applyBorder="1"/>
    <xf numFmtId="0" fontId="4" fillId="0" borderId="22" xfId="0" applyFont="1" applyBorder="1"/>
    <xf numFmtId="0" fontId="4" fillId="0" borderId="37" xfId="0" applyFont="1" applyBorder="1"/>
    <xf numFmtId="0" fontId="4" fillId="0" borderId="3" xfId="0" applyFont="1" applyBorder="1"/>
    <xf numFmtId="0" fontId="4" fillId="0" borderId="46" xfId="0" applyFont="1" applyBorder="1"/>
    <xf numFmtId="0" fontId="4" fillId="0" borderId="6" xfId="0" applyFont="1" applyBorder="1"/>
    <xf numFmtId="0" fontId="4" fillId="0" borderId="27" xfId="0" applyFont="1" applyBorder="1"/>
    <xf numFmtId="0" fontId="4" fillId="0" borderId="28" xfId="0" applyFont="1" applyBorder="1"/>
    <xf numFmtId="0" fontId="4" fillId="0" borderId="54" xfId="0" applyFont="1" applyBorder="1"/>
    <xf numFmtId="0" fontId="4" fillId="0" borderId="9" xfId="0" applyFont="1" applyBorder="1"/>
    <xf numFmtId="0" fontId="4" fillId="0" borderId="62" xfId="0" applyFont="1" applyBorder="1"/>
    <xf numFmtId="0" fontId="4" fillId="0" borderId="25" xfId="0" applyFont="1" applyBorder="1"/>
    <xf numFmtId="0" fontId="4" fillId="0" borderId="47" xfId="0" applyFont="1" applyBorder="1"/>
    <xf numFmtId="0" fontId="4" fillId="0" borderId="5" xfId="0" applyFont="1" applyBorder="1"/>
    <xf numFmtId="0" fontId="4" fillId="0" borderId="13" xfId="0" applyFont="1" applyBorder="1"/>
    <xf numFmtId="0" fontId="4" fillId="0" borderId="63" xfId="0" applyFont="1" applyBorder="1"/>
    <xf numFmtId="0" fontId="4" fillId="0" borderId="1" xfId="0" applyFont="1" applyBorder="1" applyAlignment="1">
      <alignment shrinkToFit="1"/>
    </xf>
    <xf numFmtId="0" fontId="4" fillId="0" borderId="5" xfId="0" applyFont="1" applyBorder="1" applyAlignment="1">
      <alignment shrinkToFit="1"/>
    </xf>
    <xf numFmtId="178" fontId="4" fillId="0" borderId="0" xfId="0" applyNumberFormat="1" applyFont="1" applyAlignment="1">
      <alignment horizontal="right" vertical="center"/>
    </xf>
    <xf numFmtId="0" fontId="4" fillId="0" borderId="15" xfId="0" applyFont="1" applyBorder="1"/>
    <xf numFmtId="0" fontId="11" fillId="0" borderId="1" xfId="0" applyFont="1" applyBorder="1" applyAlignment="1">
      <alignment shrinkToFit="1"/>
    </xf>
    <xf numFmtId="0" fontId="11" fillId="0" borderId="62" xfId="0" applyFont="1" applyBorder="1" applyAlignment="1">
      <alignment shrinkToFit="1"/>
    </xf>
    <xf numFmtId="0" fontId="5" fillId="0" borderId="0" xfId="0" applyFont="1"/>
    <xf numFmtId="0" fontId="0" fillId="0" borderId="0" xfId="0" quotePrefix="1"/>
    <xf numFmtId="0" fontId="0" fillId="4" borderId="13" xfId="0" applyFill="1" applyBorder="1"/>
    <xf numFmtId="0" fontId="0" fillId="0" borderId="62" xfId="0" applyBorder="1"/>
    <xf numFmtId="0" fontId="0" fillId="0" borderId="46" xfId="0" applyBorder="1"/>
    <xf numFmtId="0" fontId="0" fillId="0" borderId="63" xfId="0" applyBorder="1"/>
    <xf numFmtId="0" fontId="0" fillId="4" borderId="15" xfId="0" applyFill="1" applyBorder="1"/>
    <xf numFmtId="0" fontId="0" fillId="0" borderId="1" xfId="0" quotePrefix="1" applyBorder="1"/>
    <xf numFmtId="0" fontId="0" fillId="0" borderId="46" xfId="0" applyBorder="1" applyAlignment="1">
      <alignment horizontal="center" vertical="center"/>
    </xf>
    <xf numFmtId="181" fontId="0" fillId="4" borderId="15" xfId="0" applyNumberFormat="1" applyFill="1" applyBorder="1"/>
    <xf numFmtId="0" fontId="0" fillId="0" borderId="64" xfId="0" applyBorder="1"/>
    <xf numFmtId="0" fontId="0" fillId="0" borderId="65" xfId="0" applyBorder="1"/>
    <xf numFmtId="181" fontId="0" fillId="5" borderId="16" xfId="0" applyNumberFormat="1" applyFill="1" applyBorder="1"/>
    <xf numFmtId="0" fontId="0" fillId="0" borderId="30" xfId="0" applyBorder="1"/>
    <xf numFmtId="0" fontId="0" fillId="0" borderId="66" xfId="0" applyBorder="1"/>
    <xf numFmtId="0" fontId="0" fillId="0" borderId="67" xfId="0" applyBorder="1"/>
    <xf numFmtId="0" fontId="0" fillId="0" borderId="44" xfId="0" applyBorder="1"/>
    <xf numFmtId="0" fontId="0" fillId="0" borderId="30" xfId="0" applyBorder="1" applyAlignment="1">
      <alignment horizontal="center"/>
    </xf>
    <xf numFmtId="0" fontId="0" fillId="0" borderId="44" xfId="0" applyBorder="1" applyAlignment="1">
      <alignment horizontal="center"/>
    </xf>
    <xf numFmtId="0" fontId="0" fillId="0" borderId="68" xfId="0" applyBorder="1"/>
    <xf numFmtId="0" fontId="0" fillId="0" borderId="64" xfId="0" applyBorder="1" applyAlignment="1">
      <alignment horizontal="center"/>
    </xf>
    <xf numFmtId="178" fontId="0" fillId="6" borderId="69" xfId="0" applyNumberFormat="1" applyFill="1" applyBorder="1"/>
    <xf numFmtId="178" fontId="0" fillId="6" borderId="70" xfId="0" applyNumberFormat="1" applyFill="1" applyBorder="1"/>
    <xf numFmtId="0" fontId="4" fillId="0" borderId="0" xfId="0" quotePrefix="1" applyFont="1"/>
    <xf numFmtId="0" fontId="4" fillId="0" borderId="0" xfId="0" quotePrefix="1" applyFont="1" applyAlignment="1">
      <alignment horizontal="right"/>
    </xf>
    <xf numFmtId="0" fontId="14" fillId="0" borderId="0" xfId="0" applyFont="1"/>
    <xf numFmtId="0" fontId="5" fillId="0" borderId="0" xfId="0" applyFont="1" applyAlignment="1">
      <alignment horizontal="center"/>
    </xf>
    <xf numFmtId="0" fontId="4" fillId="0" borderId="0" xfId="0" applyFont="1" applyAlignment="1">
      <alignment horizontal="center"/>
    </xf>
    <xf numFmtId="0" fontId="4" fillId="0" borderId="0" xfId="0" applyFont="1" applyAlignment="1">
      <alignment wrapText="1"/>
    </xf>
    <xf numFmtId="178" fontId="0" fillId="0" borderId="0" xfId="0" applyNumberFormat="1"/>
    <xf numFmtId="0" fontId="15" fillId="0" borderId="0" xfId="2" applyFont="1" applyAlignment="1">
      <alignment horizontal="center" vertical="center"/>
    </xf>
    <xf numFmtId="178" fontId="3" fillId="0" borderId="0" xfId="2" applyNumberFormat="1" applyFont="1">
      <alignment vertical="center"/>
    </xf>
    <xf numFmtId="178" fontId="3" fillId="0" borderId="87" xfId="2" applyNumberFormat="1" applyFont="1" applyBorder="1">
      <alignment vertical="center"/>
    </xf>
    <xf numFmtId="178" fontId="3" fillId="0" borderId="88" xfId="2" applyNumberFormat="1" applyFont="1" applyBorder="1">
      <alignment vertical="center"/>
    </xf>
    <xf numFmtId="5" fontId="4" fillId="0" borderId="0" xfId="0" applyNumberFormat="1" applyFont="1"/>
    <xf numFmtId="5" fontId="4" fillId="0" borderId="0" xfId="0" quotePrefix="1" applyNumberFormat="1" applyFont="1"/>
    <xf numFmtId="0" fontId="0" fillId="0" borderId="3" xfId="0" applyBorder="1" applyAlignment="1">
      <alignment horizontal="center" shrinkToFit="1"/>
    </xf>
    <xf numFmtId="0" fontId="0" fillId="0" borderId="12" xfId="0" applyBorder="1" applyAlignment="1">
      <alignment horizontal="center" shrinkToFit="1"/>
    </xf>
    <xf numFmtId="10" fontId="0" fillId="0" borderId="2" xfId="0" applyNumberFormat="1" applyBorder="1" applyAlignment="1">
      <alignment horizontal="left" shrinkToFit="1"/>
    </xf>
    <xf numFmtId="38" fontId="0" fillId="0" borderId="24" xfId="3" applyFont="1" applyBorder="1" applyAlignment="1">
      <alignment shrinkToFit="1"/>
    </xf>
    <xf numFmtId="38" fontId="0" fillId="0" borderId="12" xfId="3" applyFont="1" applyBorder="1" applyAlignment="1">
      <alignment shrinkToFit="1"/>
    </xf>
    <xf numFmtId="0" fontId="3" fillId="0" borderId="0" xfId="0" applyFont="1"/>
    <xf numFmtId="0" fontId="11" fillId="0" borderId="0" xfId="0" applyFont="1" applyAlignment="1">
      <alignment horizontal="center"/>
    </xf>
    <xf numFmtId="0" fontId="17" fillId="0" borderId="0" xfId="0" applyFont="1" applyAlignment="1">
      <alignment horizontal="center"/>
    </xf>
    <xf numFmtId="0" fontId="11" fillId="0" borderId="0" xfId="0" applyFont="1"/>
    <xf numFmtId="0" fontId="17" fillId="0" borderId="0" xfId="0" applyFont="1"/>
    <xf numFmtId="0" fontId="3" fillId="0" borderId="0" xfId="0" applyFont="1" applyAlignment="1">
      <alignment horizontal="center"/>
    </xf>
    <xf numFmtId="0" fontId="3" fillId="0" borderId="28" xfId="0" applyFont="1" applyBorder="1" applyAlignment="1">
      <alignment horizontal="center"/>
    </xf>
    <xf numFmtId="178" fontId="3" fillId="0" borderId="0" xfId="0" applyNumberFormat="1" applyFont="1"/>
    <xf numFmtId="178" fontId="3" fillId="0" borderId="0" xfId="0" applyNumberFormat="1" applyFont="1" applyAlignment="1">
      <alignment horizontal="center"/>
    </xf>
    <xf numFmtId="178" fontId="3" fillId="7" borderId="0" xfId="0" applyNumberFormat="1" applyFont="1" applyFill="1" applyAlignment="1">
      <alignment horizontal="center"/>
    </xf>
    <xf numFmtId="178" fontId="3" fillId="7" borderId="0" xfId="0" applyNumberFormat="1" applyFont="1" applyFill="1"/>
    <xf numFmtId="38" fontId="3" fillId="0" borderId="0" xfId="3" applyFont="1" applyAlignment="1"/>
    <xf numFmtId="0" fontId="3" fillId="0" borderId="0" xfId="0" quotePrefix="1" applyFont="1"/>
    <xf numFmtId="0" fontId="19" fillId="0" borderId="0" xfId="0" applyFont="1"/>
    <xf numFmtId="10" fontId="0" fillId="0" borderId="2" xfId="4" applyNumberFormat="1" applyFont="1" applyBorder="1" applyAlignment="1">
      <alignment horizontal="left" shrinkToFit="1"/>
    </xf>
    <xf numFmtId="38" fontId="0" fillId="0" borderId="0" xfId="3" applyFont="1" applyAlignment="1"/>
    <xf numFmtId="38" fontId="4" fillId="0" borderId="0" xfId="3" applyFont="1" applyAlignment="1">
      <alignment horizontal="right" vertical="center"/>
    </xf>
    <xf numFmtId="38" fontId="0" fillId="0" borderId="0" xfId="0" applyNumberFormat="1"/>
    <xf numFmtId="0" fontId="0" fillId="0" borderId="0" xfId="0" applyAlignment="1">
      <alignment horizontal="center" shrinkToFit="1"/>
    </xf>
    <xf numFmtId="38" fontId="0" fillId="0" borderId="0" xfId="3" applyFont="1" applyBorder="1" applyAlignment="1">
      <alignment shrinkToFit="1"/>
    </xf>
    <xf numFmtId="0" fontId="0" fillId="0" borderId="89" xfId="0" applyBorder="1"/>
    <xf numFmtId="0" fontId="3" fillId="0" borderId="71" xfId="2" applyFont="1" applyBorder="1" applyAlignment="1">
      <alignment horizontal="center" vertical="center"/>
    </xf>
    <xf numFmtId="0" fontId="3" fillId="0" borderId="72" xfId="2" applyFont="1" applyBorder="1" applyAlignment="1">
      <alignment horizontal="center" vertical="center"/>
    </xf>
    <xf numFmtId="38" fontId="3" fillId="0" borderId="73" xfId="2" applyNumberFormat="1" applyFont="1" applyBorder="1" applyAlignment="1">
      <alignment horizontal="center" vertical="center"/>
    </xf>
    <xf numFmtId="38" fontId="3" fillId="0" borderId="64" xfId="2" applyNumberFormat="1" applyFont="1" applyBorder="1" applyAlignment="1">
      <alignment horizontal="center" vertical="center"/>
    </xf>
    <xf numFmtId="38" fontId="3" fillId="0" borderId="74" xfId="2" applyNumberFormat="1" applyFont="1" applyBorder="1" applyAlignment="1">
      <alignment horizontal="center" vertical="center"/>
    </xf>
    <xf numFmtId="0" fontId="3" fillId="0" borderId="73" xfId="2" applyFont="1" applyBorder="1" applyAlignment="1">
      <alignment horizontal="center" vertical="center"/>
    </xf>
    <xf numFmtId="0" fontId="3" fillId="0" borderId="64" xfId="2" applyFont="1" applyBorder="1" applyAlignment="1">
      <alignment horizontal="center" vertical="center"/>
    </xf>
    <xf numFmtId="0" fontId="3" fillId="0" borderId="52" xfId="2" applyFont="1" applyBorder="1" applyAlignment="1">
      <alignment horizontal="center" vertical="center"/>
    </xf>
    <xf numFmtId="38" fontId="3" fillId="0" borderId="28" xfId="2" applyNumberFormat="1" applyFont="1" applyBorder="1" applyAlignment="1">
      <alignment horizontal="center" vertical="center"/>
    </xf>
    <xf numFmtId="0" fontId="3" fillId="0" borderId="28" xfId="2" applyFont="1" applyBorder="1" applyAlignment="1">
      <alignment horizontal="center" vertical="center"/>
    </xf>
    <xf numFmtId="0" fontId="3" fillId="0" borderId="0" xfId="2" applyFont="1" applyAlignment="1">
      <alignment horizontal="left" vertical="center"/>
    </xf>
    <xf numFmtId="0" fontId="3" fillId="0" borderId="0" xfId="2" applyFont="1" applyAlignment="1">
      <alignment horizontal="right" vertical="center"/>
    </xf>
    <xf numFmtId="180" fontId="3" fillId="0" borderId="0" xfId="2" applyNumberFormat="1" applyFont="1" applyAlignment="1">
      <alignment horizontal="center" vertical="center"/>
    </xf>
    <xf numFmtId="0" fontId="3" fillId="0" borderId="74" xfId="2" applyFont="1" applyBorder="1" applyAlignment="1">
      <alignment horizontal="center" vertical="center"/>
    </xf>
    <xf numFmtId="0" fontId="3" fillId="0" borderId="0" xfId="2" applyFont="1" applyAlignment="1">
      <alignment horizontal="center" vertical="center"/>
    </xf>
    <xf numFmtId="0" fontId="11" fillId="0" borderId="0" xfId="2" applyFont="1" applyAlignment="1">
      <alignment horizontal="distributed" vertical="center"/>
    </xf>
    <xf numFmtId="38" fontId="3" fillId="0" borderId="28" xfId="2" applyNumberFormat="1" applyFont="1" applyBorder="1" applyAlignment="1">
      <alignment horizontal="right" vertical="center"/>
    </xf>
    <xf numFmtId="0" fontId="3" fillId="0" borderId="28" xfId="2" applyFont="1" applyBorder="1" applyAlignment="1">
      <alignment horizontal="right" vertical="center"/>
    </xf>
    <xf numFmtId="178" fontId="3" fillId="0" borderId="28" xfId="2" applyNumberFormat="1" applyFont="1" applyBorder="1" applyAlignment="1">
      <alignment horizontal="center" vertical="center"/>
    </xf>
    <xf numFmtId="178" fontId="4" fillId="0" borderId="0" xfId="0" applyNumberFormat="1" applyFont="1" applyAlignment="1">
      <alignment horizontal="righ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59"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shrinkToFit="1"/>
    </xf>
    <xf numFmtId="0" fontId="0" fillId="0" borderId="1" xfId="0" applyBorder="1" applyAlignment="1">
      <alignment horizontal="left" vertical="center" shrinkToFit="1"/>
    </xf>
    <xf numFmtId="0" fontId="0" fillId="0" borderId="53" xfId="0" applyBorder="1" applyAlignment="1">
      <alignment horizontal="left" vertical="center" shrinkToFit="1"/>
    </xf>
    <xf numFmtId="0" fontId="0" fillId="0" borderId="28" xfId="0" applyBorder="1" applyAlignment="1">
      <alignment horizontal="left" vertical="center" shrinkToFit="1"/>
    </xf>
    <xf numFmtId="0" fontId="0" fillId="0" borderId="54" xfId="0" applyBorder="1" applyAlignment="1">
      <alignment horizontal="left" vertical="center" shrinkToFit="1"/>
    </xf>
    <xf numFmtId="0" fontId="4" fillId="0" borderId="0" xfId="0" applyFont="1" applyAlignment="1">
      <alignment horizontal="left" vertical="center"/>
    </xf>
    <xf numFmtId="0" fontId="4" fillId="0" borderId="1" xfId="0" applyFont="1" applyBorder="1" applyAlignment="1">
      <alignment horizontal="distributed" vertical="center"/>
    </xf>
    <xf numFmtId="0" fontId="4" fillId="0" borderId="0" xfId="0" applyFont="1" applyAlignment="1">
      <alignment horizontal="distributed" vertical="center"/>
    </xf>
    <xf numFmtId="0" fontId="4" fillId="0" borderId="16" xfId="0" applyFont="1" applyBorder="1" applyAlignment="1">
      <alignment horizontal="distributed" vertical="center"/>
    </xf>
    <xf numFmtId="0" fontId="4" fillId="0" borderId="1" xfId="0" applyFont="1" applyBorder="1" applyAlignment="1">
      <alignment horizontal="center" vertical="center"/>
    </xf>
    <xf numFmtId="0" fontId="0" fillId="0" borderId="28"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4" fillId="0" borderId="5" xfId="0" applyFont="1" applyBorder="1" applyAlignment="1">
      <alignment horizontal="center" vertical="center"/>
    </xf>
    <xf numFmtId="0" fontId="4" fillId="0" borderId="62" xfId="0" applyFont="1" applyBorder="1" applyAlignment="1">
      <alignment horizontal="center" vertical="center"/>
    </xf>
    <xf numFmtId="0" fontId="4" fillId="0" borderId="6" xfId="0" applyFont="1" applyBorder="1" applyAlignment="1">
      <alignment horizontal="center" vertical="center"/>
    </xf>
    <xf numFmtId="0" fontId="4" fillId="0" borderId="46"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63" xfId="0" applyFont="1" applyBorder="1" applyAlignment="1">
      <alignment horizontal="center" vertical="center"/>
    </xf>
    <xf numFmtId="0" fontId="4" fillId="0" borderId="1" xfId="0" applyFont="1" applyBorder="1" applyAlignment="1">
      <alignment horizontal="center" vertical="center" shrinkToFit="1"/>
    </xf>
    <xf numFmtId="0" fontId="4" fillId="0" borderId="0" xfId="0" applyFont="1" applyAlignment="1">
      <alignment horizontal="center" vertical="center" shrinkToFit="1"/>
    </xf>
    <xf numFmtId="0" fontId="4" fillId="0" borderId="28" xfId="0" applyFont="1" applyBorder="1" applyAlignment="1">
      <alignment horizontal="center" vertical="center" shrinkToFit="1"/>
    </xf>
    <xf numFmtId="0" fontId="4" fillId="0" borderId="28" xfId="0" applyFont="1" applyBorder="1" applyAlignment="1">
      <alignment horizontal="distributed" vertical="center"/>
    </xf>
    <xf numFmtId="178" fontId="4" fillId="0" borderId="28" xfId="0" applyNumberFormat="1" applyFont="1" applyBorder="1" applyAlignment="1">
      <alignment horizontal="right" vertical="center"/>
    </xf>
    <xf numFmtId="178" fontId="4" fillId="0" borderId="54" xfId="0" applyNumberFormat="1" applyFont="1" applyBorder="1" applyAlignment="1">
      <alignment horizontal="right" vertical="center"/>
    </xf>
    <xf numFmtId="178" fontId="4" fillId="0" borderId="1" xfId="0" applyNumberFormat="1" applyFont="1" applyBorder="1" applyAlignment="1">
      <alignment horizontal="right" vertical="center"/>
    </xf>
    <xf numFmtId="178" fontId="4" fillId="0" borderId="53" xfId="0" applyNumberFormat="1" applyFont="1" applyBorder="1" applyAlignment="1">
      <alignment horizontal="right" vertical="center"/>
    </xf>
    <xf numFmtId="0" fontId="4" fillId="0" borderId="28" xfId="0" applyFont="1" applyBorder="1" applyAlignment="1">
      <alignment horizontal="center" vertical="center"/>
    </xf>
    <xf numFmtId="0" fontId="4" fillId="0" borderId="47" xfId="0" applyFont="1" applyBorder="1" applyAlignment="1">
      <alignment horizontal="center" vertical="center"/>
    </xf>
    <xf numFmtId="0" fontId="4" fillId="0" borderId="27" xfId="0" applyFont="1" applyBorder="1" applyAlignment="1">
      <alignment horizontal="center" vertical="center"/>
    </xf>
    <xf numFmtId="0" fontId="0" fillId="0" borderId="16" xfId="0" applyBorder="1" applyAlignment="1">
      <alignment horizontal="left" vertical="center" shrinkToFit="1"/>
    </xf>
    <xf numFmtId="0" fontId="0" fillId="0" borderId="32" xfId="0" applyBorder="1" applyAlignment="1">
      <alignment horizontal="left" vertical="center" shrinkToFit="1"/>
    </xf>
    <xf numFmtId="0" fontId="4" fillId="0" borderId="37" xfId="0" applyFont="1" applyBorder="1" applyAlignment="1">
      <alignment horizontal="center" vertical="center"/>
    </xf>
    <xf numFmtId="0" fontId="4" fillId="0" borderId="54" xfId="0" applyFont="1" applyBorder="1" applyAlignment="1">
      <alignment horizontal="center" vertical="center"/>
    </xf>
    <xf numFmtId="178" fontId="4" fillId="0" borderId="31" xfId="0" applyNumberFormat="1" applyFont="1" applyBorder="1" applyAlignment="1">
      <alignment horizontal="right" vertical="center"/>
    </xf>
    <xf numFmtId="0" fontId="13" fillId="0" borderId="0" xfId="0" applyFont="1" applyAlignment="1">
      <alignment horizontal="center" vertical="center"/>
    </xf>
    <xf numFmtId="0" fontId="6" fillId="0" borderId="0" xfId="0" applyFont="1" applyAlignment="1">
      <alignment horizontal="right" vertical="center"/>
    </xf>
    <xf numFmtId="0" fontId="4" fillId="0" borderId="22" xfId="0" applyFont="1" applyBorder="1" applyAlignment="1">
      <alignment horizontal="distributed" vertical="center"/>
    </xf>
    <xf numFmtId="0" fontId="4" fillId="0" borderId="1" xfId="0" applyFont="1" applyBorder="1" applyAlignment="1">
      <alignment horizontal="distributed" vertical="center" wrapText="1"/>
    </xf>
    <xf numFmtId="0" fontId="4" fillId="0" borderId="1" xfId="0" applyFont="1" applyBorder="1" applyAlignment="1">
      <alignment horizontal="left" vertical="center"/>
    </xf>
    <xf numFmtId="0" fontId="4" fillId="0" borderId="28" xfId="0" applyFont="1" applyBorder="1" applyAlignment="1">
      <alignment horizontal="left" vertical="center"/>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28" xfId="0" applyFont="1" applyBorder="1" applyAlignment="1">
      <alignment vertical="center" shrinkToFit="1"/>
    </xf>
    <xf numFmtId="0" fontId="5" fillId="0" borderId="0" xfId="0" applyFont="1" applyAlignment="1">
      <alignment horizontal="center"/>
    </xf>
    <xf numFmtId="0" fontId="0" fillId="0" borderId="0" xfId="0" applyAlignment="1">
      <alignment horizontal="center"/>
    </xf>
    <xf numFmtId="0" fontId="0" fillId="0" borderId="18" xfId="0" applyBorder="1" applyAlignment="1">
      <alignment horizontal="center" vertical="center" shrinkToFit="1"/>
    </xf>
    <xf numFmtId="0" fontId="0" fillId="0" borderId="2" xfId="0" applyBorder="1" applyAlignment="1">
      <alignment horizontal="center" vertical="center" shrinkToFit="1"/>
    </xf>
    <xf numFmtId="0" fontId="0" fillId="0" borderId="77"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78" xfId="0" applyBorder="1" applyAlignment="1">
      <alignment horizontal="center" vertical="center"/>
    </xf>
    <xf numFmtId="0" fontId="3" fillId="0" borderId="16" xfId="0" applyFont="1" applyBorder="1" applyAlignment="1">
      <alignment vertical="center"/>
    </xf>
    <xf numFmtId="0" fontId="0" fillId="0" borderId="16" xfId="0" applyBorder="1" applyAlignment="1">
      <alignment horizontal="center"/>
    </xf>
    <xf numFmtId="0" fontId="0" fillId="0" borderId="19"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12" xfId="0" applyBorder="1" applyAlignment="1">
      <alignment horizontal="center" vertical="center"/>
    </xf>
    <xf numFmtId="0" fontId="0" fillId="0" borderId="79" xfId="0" applyBorder="1" applyAlignment="1">
      <alignment horizontal="center" vertical="center"/>
    </xf>
    <xf numFmtId="0" fontId="0" fillId="0" borderId="75"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76"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77" fontId="1" fillId="0" borderId="19" xfId="0" applyNumberFormat="1" applyFont="1" applyBorder="1" applyAlignment="1">
      <alignment horizontal="center"/>
    </xf>
    <xf numFmtId="0" fontId="0" fillId="0" borderId="22" xfId="0" applyBorder="1" applyAlignment="1">
      <alignment horizontal="center"/>
    </xf>
    <xf numFmtId="0" fontId="0" fillId="0" borderId="3" xfId="0" applyBorder="1" applyAlignment="1">
      <alignment horizontal="center"/>
    </xf>
    <xf numFmtId="177" fontId="1" fillId="0" borderId="22" xfId="0" applyNumberFormat="1" applyFont="1" applyBorder="1" applyAlignment="1">
      <alignment horizontal="center"/>
    </xf>
    <xf numFmtId="177" fontId="1" fillId="0" borderId="59" xfId="0" applyNumberFormat="1" applyFont="1" applyBorder="1" applyAlignment="1">
      <alignment horizontal="center"/>
    </xf>
    <xf numFmtId="177" fontId="1" fillId="0" borderId="3" xfId="0" applyNumberFormat="1" applyFont="1" applyBorder="1" applyAlignment="1">
      <alignment horizontal="center"/>
    </xf>
    <xf numFmtId="177" fontId="1" fillId="0" borderId="0" xfId="0" applyNumberFormat="1" applyFont="1" applyAlignment="1">
      <alignment horizontal="center"/>
    </xf>
    <xf numFmtId="177" fontId="1" fillId="0" borderId="46" xfId="0" applyNumberFormat="1" applyFont="1" applyBorder="1" applyAlignment="1">
      <alignment horizontal="center"/>
    </xf>
    <xf numFmtId="177" fontId="0" fillId="0" borderId="0" xfId="0" applyNumberForma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6" xfId="0" quotePrefix="1" applyBorder="1" applyAlignment="1">
      <alignment horizontal="right" vertical="center"/>
    </xf>
    <xf numFmtId="0" fontId="0" fillId="0" borderId="6" xfId="0" applyBorder="1" applyAlignment="1">
      <alignment horizontal="right" vertical="center"/>
    </xf>
    <xf numFmtId="0" fontId="0" fillId="0" borderId="0" xfId="0" quotePrefix="1" applyAlignment="1">
      <alignment horizontal="right" vertical="center"/>
    </xf>
    <xf numFmtId="0" fontId="0" fillId="0" borderId="0" xfId="0" applyAlignment="1">
      <alignment horizontal="right" vertical="center"/>
    </xf>
    <xf numFmtId="0" fontId="0" fillId="0" borderId="85" xfId="0" applyBorder="1" applyAlignment="1">
      <alignment horizontal="center" vertical="center"/>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68" xfId="0" quotePrefix="1" applyBorder="1" applyAlignment="1">
      <alignment horizontal="center" vertical="center"/>
    </xf>
    <xf numFmtId="0" fontId="0" fillId="0" borderId="52" xfId="0" applyBorder="1" applyAlignment="1">
      <alignment horizontal="center" vertical="center"/>
    </xf>
    <xf numFmtId="0" fontId="0" fillId="0" borderId="86" xfId="0" quotePrefix="1" applyBorder="1" applyAlignment="1">
      <alignment horizontal="center" vertical="center"/>
    </xf>
    <xf numFmtId="0" fontId="0" fillId="0" borderId="65" xfId="0" applyBorder="1" applyAlignment="1">
      <alignment horizontal="center" vertical="center"/>
    </xf>
    <xf numFmtId="0" fontId="0" fillId="0" borderId="64" xfId="0"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0" fillId="0" borderId="66" xfId="0" applyBorder="1" applyAlignment="1">
      <alignment horizontal="center" vertical="center"/>
    </xf>
    <xf numFmtId="0" fontId="0" fillId="0" borderId="30" xfId="0" applyBorder="1" applyAlignment="1">
      <alignment horizontal="center" vertical="center"/>
    </xf>
    <xf numFmtId="0" fontId="0" fillId="0" borderId="69" xfId="0" applyBorder="1" applyAlignment="1">
      <alignment horizontal="center" vertical="center"/>
    </xf>
    <xf numFmtId="0" fontId="0" fillId="0" borderId="30" xfId="0" quotePrefix="1" applyBorder="1" applyAlignment="1">
      <alignment horizontal="center" vertical="center"/>
    </xf>
    <xf numFmtId="0" fontId="6" fillId="0" borderId="79"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0" fillId="0" borderId="5" xfId="0" quotePrefix="1" applyBorder="1" applyAlignment="1">
      <alignment horizontal="right" vertical="center"/>
    </xf>
    <xf numFmtId="0" fontId="4" fillId="0" borderId="0" xfId="0" applyFont="1"/>
    <xf numFmtId="0" fontId="0" fillId="0" borderId="0" xfId="0"/>
    <xf numFmtId="0" fontId="4" fillId="0" borderId="0" xfId="0" applyFont="1" applyAlignment="1">
      <alignment wrapText="1"/>
    </xf>
    <xf numFmtId="0" fontId="0" fillId="0" borderId="0" xfId="0" applyAlignment="1">
      <alignment wrapText="1"/>
    </xf>
    <xf numFmtId="0" fontId="4" fillId="0" borderId="0" xfId="0" applyFont="1" applyAlignment="1">
      <alignment horizontal="center"/>
    </xf>
    <xf numFmtId="178" fontId="3" fillId="0" borderId="0" xfId="0" applyNumberFormat="1" applyFont="1" applyAlignment="1">
      <alignment horizontal="center" vertical="center"/>
    </xf>
    <xf numFmtId="0" fontId="3" fillId="0" borderId="0" xfId="0" applyFont="1"/>
    <xf numFmtId="0" fontId="16" fillId="0" borderId="0" xfId="0" applyFont="1" applyAlignment="1">
      <alignment horizontal="center"/>
    </xf>
    <xf numFmtId="0" fontId="16" fillId="0" borderId="0" xfId="0" applyFont="1" applyAlignment="1">
      <alignment horizontal="left"/>
    </xf>
    <xf numFmtId="0" fontId="18" fillId="0" borderId="0" xfId="0" applyFont="1"/>
    <xf numFmtId="0" fontId="11" fillId="0" borderId="5" xfId="0" applyFont="1" applyBorder="1" applyAlignment="1">
      <alignment horizontal="left"/>
    </xf>
    <xf numFmtId="0" fontId="0" fillId="0" borderId="1" xfId="0" applyBorder="1"/>
    <xf numFmtId="0" fontId="0" fillId="0" borderId="62" xfId="0" applyBorder="1"/>
    <xf numFmtId="0" fontId="11" fillId="0" borderId="27" xfId="0" applyFont="1" applyBorder="1"/>
    <xf numFmtId="0" fontId="0" fillId="0" borderId="28" xfId="0" applyBorder="1"/>
    <xf numFmtId="0" fontId="0" fillId="0" borderId="47" xfId="0" applyBorder="1"/>
    <xf numFmtId="182" fontId="3" fillId="0" borderId="0" xfId="0" applyNumberFormat="1" applyFont="1" applyAlignment="1">
      <alignment horizontal="right" indent="3"/>
    </xf>
  </cellXfs>
  <cellStyles count="8">
    <cellStyle name="パーセント" xfId="4" builtinId="5"/>
    <cellStyle name="パーセント 2" xfId="7" xr:uid="{CE091FF6-BE47-4798-9490-E00E0B08ECC1}"/>
    <cellStyle name="桁区切り" xfId="3" builtinId="6"/>
    <cellStyle name="桁区切り 2" xfId="1" xr:uid="{00000000-0005-0000-0000-000001000000}"/>
    <cellStyle name="桁区切り 3" xfId="6" xr:uid="{EE7A1359-03D9-4DFD-96AF-2B3D7D8F3399}"/>
    <cellStyle name="標準" xfId="0" builtinId="0"/>
    <cellStyle name="標準 2" xfId="2" xr:uid="{00000000-0005-0000-0000-000003000000}"/>
    <cellStyle name="標準 3" xfId="5" xr:uid="{10F1A46B-DDB9-4563-8886-33EDE96A9F00}"/>
  </cellStyles>
  <dxfs count="0"/>
  <tableStyles count="0" defaultTableStyle="TableStyleMedium9" defaultPivotStyle="PivotStyleLight16"/>
  <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171450</xdr:colOff>
      <xdr:row>2</xdr:row>
      <xdr:rowOff>66675</xdr:rowOff>
    </xdr:from>
    <xdr:to>
      <xdr:col>30</xdr:col>
      <xdr:colOff>9525</xdr:colOff>
      <xdr:row>2</xdr:row>
      <xdr:rowOff>66675</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5029200" y="504825"/>
          <a:ext cx="6000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171450</xdr:colOff>
      <xdr:row>20</xdr:row>
      <xdr:rowOff>0</xdr:rowOff>
    </xdr:from>
    <xdr:to>
      <xdr:col>43</xdr:col>
      <xdr:colOff>114300</xdr:colOff>
      <xdr:row>20</xdr:row>
      <xdr:rowOff>0</xdr:rowOff>
    </xdr:to>
    <xdr:cxnSp macro="">
      <xdr:nvCxnSpPr>
        <xdr:cNvPr id="2" name="直線コネクタ 1">
          <a:extLst>
            <a:ext uri="{FF2B5EF4-FFF2-40B4-BE49-F238E27FC236}">
              <a16:creationId xmlns:a16="http://schemas.microsoft.com/office/drawing/2014/main" id="{787D3110-77D1-4B29-9D00-A9D3805D07B8}"/>
            </a:ext>
          </a:extLst>
        </xdr:cNvPr>
        <xdr:cNvCxnSpPr/>
      </xdr:nvCxnSpPr>
      <xdr:spPr>
        <a:xfrm>
          <a:off x="4457700" y="5934075"/>
          <a:ext cx="37528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152400</xdr:colOff>
      <xdr:row>20</xdr:row>
      <xdr:rowOff>47625</xdr:rowOff>
    </xdr:from>
    <xdr:to>
      <xdr:col>43</xdr:col>
      <xdr:colOff>95250</xdr:colOff>
      <xdr:row>20</xdr:row>
      <xdr:rowOff>47625</xdr:rowOff>
    </xdr:to>
    <xdr:cxnSp macro="">
      <xdr:nvCxnSpPr>
        <xdr:cNvPr id="4" name="直線コネクタ 3">
          <a:extLst>
            <a:ext uri="{FF2B5EF4-FFF2-40B4-BE49-F238E27FC236}">
              <a16:creationId xmlns:a16="http://schemas.microsoft.com/office/drawing/2014/main" id="{B762D6E6-3DDE-4B66-8BDC-F1B4136DB663}"/>
            </a:ext>
          </a:extLst>
        </xdr:cNvPr>
        <xdr:cNvCxnSpPr/>
      </xdr:nvCxnSpPr>
      <xdr:spPr>
        <a:xfrm>
          <a:off x="4438650" y="5981700"/>
          <a:ext cx="37528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1</xdr:row>
      <xdr:rowOff>104775</xdr:rowOff>
    </xdr:from>
    <xdr:to>
      <xdr:col>30</xdr:col>
      <xdr:colOff>9525</xdr:colOff>
      <xdr:row>1</xdr:row>
      <xdr:rowOff>104775</xdr:rowOff>
    </xdr:to>
    <xdr:cxnSp macro="">
      <xdr:nvCxnSpPr>
        <xdr:cNvPr id="6" name="直線コネクタ 5">
          <a:extLst>
            <a:ext uri="{FF2B5EF4-FFF2-40B4-BE49-F238E27FC236}">
              <a16:creationId xmlns:a16="http://schemas.microsoft.com/office/drawing/2014/main" id="{788A6AD7-8611-4ED9-A3A8-29E463691626}"/>
            </a:ext>
          </a:extLst>
        </xdr:cNvPr>
        <xdr:cNvCxnSpPr/>
      </xdr:nvCxnSpPr>
      <xdr:spPr>
        <a:xfrm>
          <a:off x="5029200" y="390525"/>
          <a:ext cx="6000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133350</xdr:colOff>
      <xdr:row>20</xdr:row>
      <xdr:rowOff>47625</xdr:rowOff>
    </xdr:from>
    <xdr:to>
      <xdr:col>11</xdr:col>
      <xdr:colOff>179069</xdr:colOff>
      <xdr:row>21</xdr:row>
      <xdr:rowOff>133350</xdr:rowOff>
    </xdr:to>
    <xdr:sp macro="" textlink="">
      <xdr:nvSpPr>
        <xdr:cNvPr id="2" name="左中かっこ 1">
          <a:extLst>
            <a:ext uri="{FF2B5EF4-FFF2-40B4-BE49-F238E27FC236}">
              <a16:creationId xmlns:a16="http://schemas.microsoft.com/office/drawing/2014/main" id="{04D952EE-CA13-4268-9877-3D80C2B490C8}"/>
            </a:ext>
          </a:extLst>
        </xdr:cNvPr>
        <xdr:cNvSpPr/>
      </xdr:nvSpPr>
      <xdr:spPr>
        <a:xfrm>
          <a:off x="5676900" y="4352925"/>
          <a:ext cx="45719" cy="266700"/>
        </a:xfrm>
        <a:prstGeom prst="leftBrace">
          <a:avLst/>
        </a:prstGeom>
        <a:ln w="12700">
          <a:solidFill>
            <a:srgbClr val="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62"/>
  <sheetViews>
    <sheetView zoomScaleNormal="100" workbookViewId="0">
      <selection activeCell="C40" sqref="C40:H42"/>
    </sheetView>
  </sheetViews>
  <sheetFormatPr defaultRowHeight="13.5" x14ac:dyDescent="0.15"/>
  <cols>
    <col min="1" max="1" width="1.7109375" style="185" customWidth="1"/>
    <col min="2" max="2" width="4.140625" style="187" customWidth="1"/>
    <col min="3" max="3" width="5.5703125" style="187" customWidth="1"/>
    <col min="4" max="4" width="14.140625" style="185" customWidth="1"/>
    <col min="5" max="5" width="13.140625" style="185" customWidth="1"/>
    <col min="6" max="6" width="12.140625" style="185" customWidth="1"/>
    <col min="7" max="8" width="7" style="185" customWidth="1"/>
    <col min="9" max="9" width="4" style="187" customWidth="1"/>
    <col min="10" max="10" width="7.85546875" style="187" customWidth="1"/>
    <col min="11" max="11" width="11.85546875" style="187" customWidth="1"/>
    <col min="12" max="12" width="4.42578125" style="187" customWidth="1"/>
    <col min="13" max="13" width="10.5703125" style="185" customWidth="1"/>
    <col min="14" max="14" width="4.7109375" style="185" customWidth="1"/>
    <col min="15" max="15" width="14.5703125" style="185" customWidth="1"/>
    <col min="16" max="16" width="10.7109375" style="185" bestFit="1" customWidth="1"/>
    <col min="17" max="17" width="14" style="186" customWidth="1"/>
    <col min="18" max="18" width="3.85546875" style="185" customWidth="1"/>
    <col min="19" max="19" width="17.5703125" style="186" bestFit="1" customWidth="1"/>
    <col min="20" max="20" width="2.5703125" style="185" customWidth="1"/>
    <col min="21" max="21" width="9.140625" style="185"/>
    <col min="22" max="22" width="16.28515625" style="185" customWidth="1"/>
    <col min="23" max="23" width="10.5703125" style="185" bestFit="1" customWidth="1"/>
    <col min="24" max="24" width="10.42578125" style="185" bestFit="1" customWidth="1"/>
    <col min="25" max="16384" width="9.140625" style="185"/>
  </cols>
  <sheetData>
    <row r="1" spans="2:22" s="219" customFormat="1" ht="14.25" x14ac:dyDescent="0.15">
      <c r="B1" s="224"/>
      <c r="C1" s="224"/>
      <c r="I1" s="224"/>
      <c r="J1" s="224"/>
      <c r="L1" s="223"/>
      <c r="M1" s="199" t="s">
        <v>142</v>
      </c>
      <c r="N1" s="199"/>
      <c r="Q1" s="220"/>
      <c r="V1" s="222"/>
    </row>
    <row r="2" spans="2:22" ht="21" x14ac:dyDescent="0.15">
      <c r="E2" s="334" t="s">
        <v>141</v>
      </c>
      <c r="F2" s="334"/>
      <c r="G2" s="334"/>
      <c r="H2" s="334"/>
      <c r="I2" s="334"/>
      <c r="O2" s="219"/>
      <c r="P2" s="219"/>
      <c r="Q2" s="220"/>
      <c r="R2" s="219"/>
      <c r="S2" s="220"/>
      <c r="T2" s="219"/>
    </row>
    <row r="3" spans="2:22" ht="20.25" customHeight="1" x14ac:dyDescent="0.15">
      <c r="B3" s="191"/>
      <c r="C3" s="191"/>
      <c r="D3" s="191"/>
      <c r="E3" s="199"/>
      <c r="F3" s="199"/>
      <c r="G3" s="199"/>
      <c r="H3" s="199"/>
      <c r="I3" s="199"/>
      <c r="J3" s="191"/>
      <c r="K3" s="191"/>
      <c r="L3" s="191"/>
      <c r="M3" s="191"/>
      <c r="N3" s="191"/>
      <c r="O3" s="219"/>
      <c r="P3" s="219"/>
      <c r="Q3" s="220"/>
      <c r="R3" s="219"/>
      <c r="S3" s="220"/>
      <c r="T3" s="219"/>
    </row>
    <row r="4" spans="2:22" s="191" customFormat="1" ht="16.5" customHeight="1" x14ac:dyDescent="0.15">
      <c r="B4" s="329" t="s">
        <v>159</v>
      </c>
      <c r="C4" s="329"/>
      <c r="D4" s="329"/>
      <c r="O4" s="219"/>
      <c r="P4" s="219"/>
      <c r="Q4" s="220"/>
      <c r="R4" s="219"/>
      <c r="S4" s="220"/>
      <c r="T4" s="219"/>
      <c r="U4" s="221"/>
    </row>
    <row r="5" spans="2:22" s="191" customFormat="1" ht="16.5" customHeight="1" x14ac:dyDescent="0.15">
      <c r="O5" s="219"/>
      <c r="P5" s="219"/>
      <c r="Q5" s="220"/>
      <c r="R5" s="219"/>
      <c r="S5" s="220"/>
      <c r="T5" s="219"/>
      <c r="U5" s="221"/>
    </row>
    <row r="6" spans="2:22" s="191" customFormat="1" ht="16.5" customHeight="1" x14ac:dyDescent="0.15">
      <c r="O6" s="219"/>
      <c r="P6" s="219"/>
      <c r="Q6" s="220"/>
      <c r="R6" s="219"/>
      <c r="S6" s="220"/>
      <c r="T6" s="219"/>
      <c r="U6" s="221"/>
    </row>
    <row r="7" spans="2:22" s="191" customFormat="1" ht="16.5" customHeight="1" x14ac:dyDescent="0.15">
      <c r="B7" s="329" t="s">
        <v>158</v>
      </c>
      <c r="C7" s="329"/>
      <c r="D7" s="329"/>
      <c r="O7" s="219"/>
      <c r="P7" s="219"/>
      <c r="Q7" s="220"/>
      <c r="R7" s="219"/>
      <c r="S7" s="220"/>
      <c r="T7" s="219"/>
    </row>
    <row r="8" spans="2:22" s="191" customFormat="1" ht="16.5" customHeight="1" thickBot="1" x14ac:dyDescent="0.2">
      <c r="O8" s="198"/>
      <c r="P8" s="198"/>
      <c r="Q8" s="197"/>
      <c r="R8" s="198"/>
      <c r="S8" s="197"/>
      <c r="T8" s="198"/>
      <c r="U8" s="201"/>
    </row>
    <row r="9" spans="2:22" s="191" customFormat="1" ht="16.5" customHeight="1" thickTop="1" thickBot="1" x14ac:dyDescent="0.2">
      <c r="B9" s="191" t="s">
        <v>138</v>
      </c>
      <c r="F9" s="335">
        <f>Q9</f>
        <v>0</v>
      </c>
      <c r="G9" s="336"/>
      <c r="H9" s="206"/>
      <c r="I9" s="206" t="s">
        <v>82</v>
      </c>
      <c r="O9" s="201" t="s">
        <v>137</v>
      </c>
      <c r="P9" s="201"/>
      <c r="Q9" s="216"/>
      <c r="R9" s="198"/>
      <c r="S9" s="197"/>
      <c r="T9" s="198"/>
      <c r="U9" s="201"/>
    </row>
    <row r="10" spans="2:22" s="191" customFormat="1" ht="16.5" customHeight="1" thickTop="1" x14ac:dyDescent="0.15">
      <c r="F10" s="330"/>
      <c r="G10" s="330"/>
      <c r="H10" s="199"/>
      <c r="I10" s="199"/>
      <c r="O10" s="198"/>
      <c r="P10" s="198"/>
      <c r="Q10" s="197"/>
      <c r="R10" s="198"/>
      <c r="S10" s="197"/>
      <c r="T10" s="198"/>
      <c r="U10" s="201"/>
    </row>
    <row r="11" spans="2:22" s="191" customFormat="1" ht="16.5" customHeight="1" x14ac:dyDescent="0.15">
      <c r="F11" s="330"/>
      <c r="G11" s="330"/>
      <c r="H11" s="199"/>
      <c r="I11" s="199"/>
      <c r="O11" s="198"/>
      <c r="P11" s="198"/>
      <c r="Q11" s="197"/>
      <c r="R11" s="198"/>
      <c r="S11" s="197"/>
      <c r="T11" s="198"/>
      <c r="U11" s="201"/>
    </row>
    <row r="12" spans="2:22" s="191" customFormat="1" ht="16.5" customHeight="1" x14ac:dyDescent="0.15">
      <c r="B12" s="191" t="s">
        <v>136</v>
      </c>
      <c r="F12" s="335" t="e">
        <f>IF(I36="",G28,I36)</f>
        <v>#DIV/0!</v>
      </c>
      <c r="G12" s="336"/>
      <c r="H12" s="206"/>
      <c r="I12" s="206" t="s">
        <v>82</v>
      </c>
      <c r="O12" s="198"/>
      <c r="P12" s="198"/>
      <c r="Q12" s="197"/>
      <c r="R12" s="198"/>
      <c r="S12" s="197"/>
      <c r="T12" s="193"/>
      <c r="U12" s="218"/>
    </row>
    <row r="13" spans="2:22" s="191" customFormat="1" ht="16.5" customHeight="1" x14ac:dyDescent="0.15">
      <c r="F13" s="330"/>
      <c r="G13" s="330"/>
      <c r="H13" s="199"/>
      <c r="I13" s="199"/>
      <c r="O13" s="193"/>
      <c r="P13" s="193"/>
      <c r="Q13" s="197" t="s">
        <v>135</v>
      </c>
      <c r="R13" s="193"/>
      <c r="S13" s="197" t="s">
        <v>134</v>
      </c>
      <c r="T13" s="193"/>
      <c r="U13" s="201"/>
    </row>
    <row r="14" spans="2:22" s="191" customFormat="1" ht="16.5" customHeight="1" thickBot="1" x14ac:dyDescent="0.2">
      <c r="F14" s="330"/>
      <c r="G14" s="330"/>
      <c r="H14" s="199"/>
      <c r="I14" s="199"/>
      <c r="O14" s="193"/>
      <c r="P14" s="193"/>
      <c r="Q14" s="192"/>
      <c r="R14" s="193"/>
      <c r="S14" s="192"/>
      <c r="T14" s="201"/>
      <c r="U14" s="201"/>
    </row>
    <row r="15" spans="2:22" s="191" customFormat="1" ht="16.5" customHeight="1" thickTop="1" thickBot="1" x14ac:dyDescent="0.2">
      <c r="C15" s="191" t="s">
        <v>157</v>
      </c>
      <c r="F15" s="335">
        <f>Q15</f>
        <v>0</v>
      </c>
      <c r="G15" s="336"/>
      <c r="H15" s="206"/>
      <c r="I15" s="206" t="s">
        <v>82</v>
      </c>
      <c r="J15" s="215" t="s">
        <v>153</v>
      </c>
      <c r="K15" s="191" t="s">
        <v>132</v>
      </c>
      <c r="L15" s="217"/>
      <c r="O15" s="201" t="s">
        <v>131</v>
      </c>
      <c r="P15" s="201">
        <v>0.95</v>
      </c>
      <c r="Q15" s="200">
        <f>ROUNDDOWN(P15*S15,0)</f>
        <v>0</v>
      </c>
      <c r="R15" s="201"/>
      <c r="S15" s="216"/>
      <c r="T15" s="201"/>
      <c r="U15" s="201"/>
    </row>
    <row r="16" spans="2:22" s="191" customFormat="1" ht="16.5" customHeight="1" thickTop="1" thickBot="1" x14ac:dyDescent="0.2">
      <c r="F16" s="330"/>
      <c r="G16" s="330"/>
      <c r="H16" s="199"/>
      <c r="I16" s="199"/>
      <c r="J16" s="215"/>
      <c r="O16" s="201"/>
      <c r="P16" s="201"/>
      <c r="Q16" s="200"/>
      <c r="R16" s="201"/>
      <c r="S16" s="200"/>
      <c r="T16" s="201"/>
      <c r="U16" s="201"/>
    </row>
    <row r="17" spans="2:22" s="191" customFormat="1" ht="16.5" customHeight="1" thickTop="1" thickBot="1" x14ac:dyDescent="0.2">
      <c r="C17" s="191" t="s">
        <v>156</v>
      </c>
      <c r="F17" s="335">
        <f>Q17</f>
        <v>0</v>
      </c>
      <c r="G17" s="336"/>
      <c r="H17" s="206"/>
      <c r="I17" s="206" t="s">
        <v>82</v>
      </c>
      <c r="J17" s="215" t="s">
        <v>153</v>
      </c>
      <c r="K17" s="191" t="s">
        <v>129</v>
      </c>
      <c r="O17" s="201" t="s">
        <v>128</v>
      </c>
      <c r="P17" s="201">
        <v>0.9</v>
      </c>
      <c r="Q17" s="200">
        <f>ROUNDDOWN(P17*S17,0)</f>
        <v>0</v>
      </c>
      <c r="R17" s="201"/>
      <c r="S17" s="216"/>
      <c r="T17" s="201"/>
      <c r="U17" s="201"/>
    </row>
    <row r="18" spans="2:22" s="191" customFormat="1" ht="16.5" customHeight="1" thickTop="1" thickBot="1" x14ac:dyDescent="0.2">
      <c r="F18" s="330"/>
      <c r="G18" s="330"/>
      <c r="H18" s="199"/>
      <c r="I18" s="199"/>
      <c r="J18" s="215"/>
      <c r="O18" s="201"/>
      <c r="P18" s="201"/>
      <c r="Q18" s="200"/>
      <c r="R18" s="201"/>
      <c r="S18" s="200"/>
      <c r="T18" s="201"/>
      <c r="U18" s="201"/>
    </row>
    <row r="19" spans="2:22" s="191" customFormat="1" ht="16.5" customHeight="1" thickTop="1" thickBot="1" x14ac:dyDescent="0.2">
      <c r="C19" s="191" t="s">
        <v>155</v>
      </c>
      <c r="F19" s="335">
        <f>Q19</f>
        <v>0</v>
      </c>
      <c r="G19" s="336"/>
      <c r="H19" s="206"/>
      <c r="I19" s="206" t="s">
        <v>82</v>
      </c>
      <c r="J19" s="215" t="s">
        <v>153</v>
      </c>
      <c r="K19" s="191" t="s">
        <v>127</v>
      </c>
      <c r="O19" s="201" t="s">
        <v>126</v>
      </c>
      <c r="P19" s="201">
        <v>0.8</v>
      </c>
      <c r="Q19" s="200">
        <f>ROUNDDOWN(P19*S19,0)</f>
        <v>0</v>
      </c>
      <c r="R19" s="201"/>
      <c r="S19" s="216"/>
      <c r="T19" s="201"/>
      <c r="U19" s="201"/>
    </row>
    <row r="20" spans="2:22" s="191" customFormat="1" ht="16.5" customHeight="1" thickTop="1" thickBot="1" x14ac:dyDescent="0.2">
      <c r="F20" s="330"/>
      <c r="G20" s="330"/>
      <c r="H20" s="199"/>
      <c r="I20" s="199"/>
      <c r="J20" s="215"/>
      <c r="O20" s="201"/>
      <c r="P20" s="201"/>
      <c r="Q20" s="200"/>
      <c r="R20" s="201"/>
      <c r="S20" s="200"/>
      <c r="T20" s="201"/>
      <c r="U20" s="201"/>
    </row>
    <row r="21" spans="2:22" s="191" customFormat="1" ht="16.5" customHeight="1" thickTop="1" thickBot="1" x14ac:dyDescent="0.2">
      <c r="C21" s="191" t="s">
        <v>154</v>
      </c>
      <c r="F21" s="335">
        <f>Q21</f>
        <v>0</v>
      </c>
      <c r="G21" s="336"/>
      <c r="H21" s="206"/>
      <c r="I21" s="206" t="s">
        <v>82</v>
      </c>
      <c r="J21" s="215" t="s">
        <v>153</v>
      </c>
      <c r="K21" s="191" t="s">
        <v>124</v>
      </c>
      <c r="O21" s="201" t="s">
        <v>123</v>
      </c>
      <c r="P21" s="201">
        <v>0.3</v>
      </c>
      <c r="Q21" s="200">
        <f>ROUNDDOWN(P21*S21,0)</f>
        <v>0</v>
      </c>
      <c r="R21" s="201"/>
      <c r="S21" s="216"/>
      <c r="T21" s="201"/>
      <c r="U21" s="201"/>
    </row>
    <row r="22" spans="2:22" s="191" customFormat="1" ht="16.5" customHeight="1" thickTop="1" x14ac:dyDescent="0.15">
      <c r="F22" s="330"/>
      <c r="G22" s="330"/>
      <c r="H22" s="199"/>
      <c r="I22" s="199"/>
      <c r="J22" s="215"/>
      <c r="O22" s="201"/>
      <c r="P22" s="201"/>
      <c r="Q22" s="200"/>
      <c r="R22" s="201"/>
      <c r="S22" s="200"/>
      <c r="T22" s="201"/>
      <c r="U22" s="201"/>
    </row>
    <row r="23" spans="2:22" s="191" customFormat="1" ht="16.5" customHeight="1" thickBot="1" x14ac:dyDescent="0.2">
      <c r="C23" s="191" t="s">
        <v>122</v>
      </c>
      <c r="F23" s="335">
        <f>Q23</f>
        <v>0</v>
      </c>
      <c r="G23" s="336"/>
      <c r="H23" s="206"/>
      <c r="I23" s="206" t="s">
        <v>82</v>
      </c>
      <c r="J23" s="215" t="s">
        <v>153</v>
      </c>
      <c r="K23" s="191" t="s">
        <v>120</v>
      </c>
      <c r="O23" s="201" t="s">
        <v>119</v>
      </c>
      <c r="P23" s="201"/>
      <c r="Q23" s="214">
        <f>(Q15+Q17+Q19+Q21)</f>
        <v>0</v>
      </c>
      <c r="R23" s="201"/>
      <c r="S23" s="200"/>
      <c r="T23" s="201"/>
      <c r="U23" s="201"/>
    </row>
    <row r="24" spans="2:22" ht="16.5" customHeight="1" x14ac:dyDescent="0.15">
      <c r="B24" s="191"/>
      <c r="C24" s="191"/>
      <c r="D24" s="191"/>
      <c r="E24" s="191"/>
      <c r="F24" s="191"/>
      <c r="G24" s="191"/>
      <c r="H24" s="191"/>
      <c r="I24" s="191"/>
      <c r="J24" s="191"/>
      <c r="K24" s="191"/>
      <c r="L24" s="191"/>
      <c r="M24" s="191"/>
      <c r="N24" s="191"/>
      <c r="O24" s="201"/>
      <c r="P24" s="201"/>
      <c r="Q24" s="200"/>
      <c r="R24" s="201"/>
      <c r="S24" s="200"/>
      <c r="T24" s="201"/>
      <c r="U24" s="193"/>
      <c r="V24" s="185" t="s">
        <v>118</v>
      </c>
    </row>
    <row r="25" spans="2:22" ht="16.5" customHeight="1" x14ac:dyDescent="0.15">
      <c r="B25" s="191"/>
      <c r="C25" s="191"/>
      <c r="D25" s="191"/>
      <c r="E25" s="191"/>
      <c r="F25" s="191"/>
      <c r="G25" s="191"/>
      <c r="H25" s="191"/>
      <c r="I25" s="191"/>
      <c r="J25" s="191"/>
      <c r="K25" s="191"/>
      <c r="L25" s="191"/>
      <c r="M25" s="191"/>
      <c r="N25" s="191"/>
      <c r="O25" s="201"/>
      <c r="P25" s="201"/>
      <c r="Q25" s="200"/>
      <c r="R25" s="201"/>
      <c r="S25" s="200"/>
      <c r="T25" s="201"/>
      <c r="U25" s="193"/>
    </row>
    <row r="26" spans="2:22" s="191" customFormat="1" ht="16.5" customHeight="1" x14ac:dyDescent="0.15">
      <c r="C26" s="191" t="s">
        <v>117</v>
      </c>
      <c r="O26" s="201"/>
      <c r="P26" s="201"/>
      <c r="Q26" s="200"/>
      <c r="R26" s="201"/>
      <c r="S26" s="200"/>
      <c r="T26" s="201"/>
      <c r="U26" s="201"/>
    </row>
    <row r="27" spans="2:22" s="191" customFormat="1" ht="16.5" customHeight="1" x14ac:dyDescent="0.15">
      <c r="O27" s="201"/>
      <c r="P27" s="201"/>
      <c r="Q27" s="200"/>
      <c r="R27" s="201"/>
      <c r="S27" s="200"/>
      <c r="T27" s="201"/>
      <c r="U27" s="201"/>
    </row>
    <row r="28" spans="2:22" s="191" customFormat="1" ht="16.5" customHeight="1" x14ac:dyDescent="0.15">
      <c r="D28" s="327">
        <f>F23</f>
        <v>0</v>
      </c>
      <c r="E28" s="328"/>
      <c r="F28" s="191" t="s">
        <v>152</v>
      </c>
      <c r="G28" s="327">
        <f>Q28</f>
        <v>0</v>
      </c>
      <c r="H28" s="328"/>
      <c r="I28" s="328"/>
      <c r="J28" s="206" t="s">
        <v>82</v>
      </c>
      <c r="O28" s="201"/>
      <c r="P28" s="201"/>
      <c r="Q28" s="200">
        <f>ROUNDDOWN(Q23*0.9,0)</f>
        <v>0</v>
      </c>
      <c r="R28" s="201"/>
      <c r="S28" s="200"/>
      <c r="T28" s="201"/>
      <c r="U28" s="201"/>
      <c r="V28" s="191" t="s">
        <v>151</v>
      </c>
    </row>
    <row r="29" spans="2:22" s="191" customFormat="1" ht="16.5" customHeight="1" x14ac:dyDescent="0.15">
      <c r="G29" s="333" t="s">
        <v>114</v>
      </c>
      <c r="H29" s="333"/>
      <c r="I29" s="333"/>
      <c r="J29" s="333"/>
      <c r="O29" s="201"/>
      <c r="P29" s="201"/>
      <c r="Q29" s="200"/>
      <c r="R29" s="201"/>
      <c r="S29" s="200"/>
      <c r="T29" s="201"/>
      <c r="U29" s="201"/>
      <c r="V29" s="191" t="s">
        <v>150</v>
      </c>
    </row>
    <row r="30" spans="2:22" s="191" customFormat="1" ht="16.5" customHeight="1" x14ac:dyDescent="0.15">
      <c r="O30" s="201"/>
      <c r="P30" s="201"/>
      <c r="Q30" s="200"/>
      <c r="R30" s="201"/>
      <c r="S30" s="200"/>
      <c r="T30" s="201"/>
      <c r="U30" s="201"/>
    </row>
    <row r="31" spans="2:22" s="191" customFormat="1" ht="16.5" customHeight="1" x14ac:dyDescent="0.15">
      <c r="C31" s="191" t="s">
        <v>112</v>
      </c>
      <c r="G31" s="331" t="e">
        <f>Q31</f>
        <v>#DIV/0!</v>
      </c>
      <c r="H31" s="331"/>
      <c r="O31" s="201"/>
      <c r="P31" s="201"/>
      <c r="Q31" s="213" t="e">
        <f>ROUND(Q28/Q9,4)</f>
        <v>#DIV/0!</v>
      </c>
      <c r="R31" s="201"/>
      <c r="S31" s="212"/>
      <c r="T31" s="201"/>
      <c r="U31" s="201"/>
    </row>
    <row r="32" spans="2:22" s="187" customFormat="1" ht="16.5" customHeight="1" x14ac:dyDescent="0.15">
      <c r="B32" s="191"/>
      <c r="C32" s="191"/>
      <c r="D32" s="191"/>
      <c r="E32" s="191"/>
      <c r="F32" s="191"/>
      <c r="G32" s="191"/>
      <c r="H32" s="191"/>
      <c r="I32" s="191"/>
      <c r="J32" s="191"/>
      <c r="K32" s="191"/>
      <c r="L32" s="191"/>
      <c r="M32" s="191"/>
      <c r="N32" s="191"/>
      <c r="O32" s="201"/>
      <c r="P32" s="201"/>
      <c r="Q32" s="211">
        <v>0.9</v>
      </c>
      <c r="R32" s="193"/>
      <c r="S32" s="210" t="s">
        <v>149</v>
      </c>
      <c r="T32" s="201"/>
      <c r="U32" s="189"/>
    </row>
    <row r="33" spans="2:23" s="187" customFormat="1" ht="16.5" customHeight="1" thickBot="1" x14ac:dyDescent="0.2">
      <c r="B33" s="191"/>
      <c r="C33" s="191"/>
      <c r="D33" s="191"/>
      <c r="E33" s="191"/>
      <c r="F33" s="191"/>
      <c r="G33" s="191"/>
      <c r="H33" s="191"/>
      <c r="I33" s="191"/>
      <c r="J33" s="191"/>
      <c r="K33" s="191"/>
      <c r="L33" s="191"/>
      <c r="M33" s="191"/>
      <c r="N33" s="191"/>
      <c r="O33" s="201"/>
      <c r="P33" s="201"/>
      <c r="Q33" s="209">
        <f>ROUNDDOWN(Q9*9/10,0)</f>
        <v>0</v>
      </c>
      <c r="R33" s="193"/>
      <c r="S33" s="208">
        <f>ROUNDDOWN(Q9*7/10,0)</f>
        <v>0</v>
      </c>
      <c r="T33" s="201"/>
      <c r="U33" s="189"/>
    </row>
    <row r="34" spans="2:23" s="187" customFormat="1" ht="16.5" customHeight="1" x14ac:dyDescent="0.15">
      <c r="B34" s="191"/>
      <c r="C34" s="191" t="s">
        <v>148</v>
      </c>
      <c r="D34" s="191"/>
      <c r="E34" s="191"/>
      <c r="F34" s="191"/>
      <c r="G34" s="191"/>
      <c r="H34" s="191"/>
      <c r="I34" s="191"/>
      <c r="J34" s="191"/>
      <c r="K34" s="191"/>
      <c r="L34" s="191"/>
      <c r="M34" s="191"/>
      <c r="N34" s="191"/>
    </row>
    <row r="35" spans="2:23" s="187" customFormat="1" ht="16.5" customHeight="1" x14ac:dyDescent="0.15">
      <c r="B35" s="191"/>
      <c r="C35" s="191"/>
      <c r="D35" s="191"/>
      <c r="E35" s="191"/>
      <c r="F35" s="191"/>
      <c r="G35" s="191"/>
      <c r="H35" s="191"/>
      <c r="I35" s="191"/>
      <c r="J35" s="191"/>
      <c r="K35" s="191"/>
      <c r="L35" s="191"/>
      <c r="M35" s="191"/>
      <c r="N35" s="191"/>
    </row>
    <row r="36" spans="2:23" s="187" customFormat="1" ht="16.5" customHeight="1" thickBot="1" x14ac:dyDescent="0.2">
      <c r="B36" s="191"/>
      <c r="C36" s="191"/>
      <c r="D36" s="207" t="s">
        <v>147</v>
      </c>
      <c r="E36" s="191"/>
      <c r="F36" s="191"/>
      <c r="G36" s="191"/>
      <c r="H36" s="191"/>
      <c r="I36" s="327" t="e">
        <f>IF(G31&gt;0.9,Q33,IF(0.7&gt;G31,S33,""))</f>
        <v>#DIV/0!</v>
      </c>
      <c r="J36" s="328"/>
      <c r="K36" s="328"/>
      <c r="L36" s="206" t="s">
        <v>82</v>
      </c>
      <c r="M36" s="191"/>
      <c r="N36" s="191"/>
      <c r="O36" s="201" t="s">
        <v>108</v>
      </c>
      <c r="P36" s="201"/>
      <c r="Q36" s="204" t="e">
        <f>ROUNDDOWN(F12*0.98,0)</f>
        <v>#DIV/0!</v>
      </c>
      <c r="R36" s="205" t="s">
        <v>146</v>
      </c>
      <c r="S36" s="204" t="e">
        <f>F12</f>
        <v>#DIV/0!</v>
      </c>
      <c r="T36" s="203"/>
      <c r="U36" s="202" t="s">
        <v>106</v>
      </c>
    </row>
    <row r="37" spans="2:23" s="187" customFormat="1" ht="16.5" customHeight="1" x14ac:dyDescent="0.15">
      <c r="B37" s="191"/>
      <c r="C37" s="191"/>
      <c r="D37" s="191"/>
      <c r="E37" s="191"/>
      <c r="F37" s="191"/>
      <c r="G37" s="191"/>
      <c r="H37" s="191"/>
      <c r="I37" s="191"/>
      <c r="J37" s="191"/>
      <c r="K37" s="191"/>
      <c r="L37" s="191"/>
      <c r="M37" s="191"/>
      <c r="N37" s="191"/>
      <c r="O37" s="225" t="s">
        <v>145</v>
      </c>
      <c r="P37" s="201"/>
      <c r="T37" s="193"/>
      <c r="U37" s="189"/>
    </row>
    <row r="38" spans="2:23" s="187" customFormat="1" ht="16.5" customHeight="1" x14ac:dyDescent="0.15">
      <c r="B38" s="191" t="s">
        <v>105</v>
      </c>
      <c r="C38" s="191"/>
      <c r="D38" s="191"/>
      <c r="E38" s="191"/>
      <c r="F38" s="191"/>
      <c r="G38" s="191"/>
      <c r="H38" s="191"/>
      <c r="I38" s="191"/>
      <c r="J38" s="191"/>
      <c r="K38" s="191"/>
      <c r="L38" s="191"/>
      <c r="M38" s="191"/>
      <c r="N38" s="191"/>
      <c r="O38" s="201"/>
      <c r="P38" s="201"/>
      <c r="Q38" s="200"/>
      <c r="R38" s="193"/>
      <c r="S38" s="192"/>
      <c r="T38" s="193"/>
      <c r="U38" s="189"/>
    </row>
    <row r="39" spans="2:23" s="187" customFormat="1" ht="16.5" customHeight="1" thickBot="1" x14ac:dyDescent="0.2">
      <c r="B39" s="191"/>
      <c r="C39" s="319" t="s">
        <v>104</v>
      </c>
      <c r="D39" s="320"/>
      <c r="E39" s="320"/>
      <c r="F39" s="324" t="s">
        <v>103</v>
      </c>
      <c r="G39" s="325"/>
      <c r="H39" s="332"/>
      <c r="I39" s="324" t="s">
        <v>102</v>
      </c>
      <c r="J39" s="325"/>
      <c r="K39" s="325"/>
      <c r="L39" s="326"/>
      <c r="M39" s="199"/>
      <c r="N39" s="199"/>
      <c r="O39" s="198" t="s">
        <v>101</v>
      </c>
      <c r="P39" s="193"/>
      <c r="Q39" s="197" t="s">
        <v>144</v>
      </c>
      <c r="R39" s="193"/>
      <c r="S39" s="192"/>
      <c r="T39" s="193"/>
      <c r="U39" s="189"/>
    </row>
    <row r="40" spans="2:23" s="187" customFormat="1" ht="16.5" customHeight="1" thickTop="1" thickBot="1" x14ac:dyDescent="0.2">
      <c r="B40" s="191"/>
      <c r="C40" s="319"/>
      <c r="D40" s="320"/>
      <c r="E40" s="320"/>
      <c r="F40" s="321" t="str">
        <f>IF(O40="","",O40)</f>
        <v/>
      </c>
      <c r="G40" s="322"/>
      <c r="H40" s="323"/>
      <c r="I40" s="324" t="str">
        <f>Q40</f>
        <v/>
      </c>
      <c r="J40" s="325"/>
      <c r="K40" s="325"/>
      <c r="L40" s="326"/>
      <c r="M40" s="191"/>
      <c r="N40" s="191"/>
      <c r="O40" s="195"/>
      <c r="P40" s="189"/>
      <c r="Q40" s="194" t="str">
        <f>IF(O40="","",ROUND(O40/Q9,3)*100)</f>
        <v/>
      </c>
      <c r="R40" s="193"/>
      <c r="S40" s="192"/>
      <c r="T40" s="193"/>
      <c r="U40" s="189"/>
      <c r="W40" s="196"/>
    </row>
    <row r="41" spans="2:23" s="187" customFormat="1" ht="16.5" customHeight="1" thickTop="1" thickBot="1" x14ac:dyDescent="0.2">
      <c r="B41" s="191"/>
      <c r="C41" s="319"/>
      <c r="D41" s="320"/>
      <c r="E41" s="320"/>
      <c r="F41" s="321" t="str">
        <f>IF(O41="","",O41)</f>
        <v/>
      </c>
      <c r="G41" s="322"/>
      <c r="H41" s="323"/>
      <c r="I41" s="324" t="str">
        <f>Q41</f>
        <v/>
      </c>
      <c r="J41" s="325"/>
      <c r="K41" s="325"/>
      <c r="L41" s="326"/>
      <c r="M41" s="191"/>
      <c r="N41" s="191"/>
      <c r="O41" s="195"/>
      <c r="P41" s="189"/>
      <c r="Q41" s="194" t="str">
        <f>IF(O41="","",ROUND(O41/Q10,3)*100)</f>
        <v/>
      </c>
      <c r="R41" s="193"/>
      <c r="S41" s="192"/>
      <c r="T41" s="189"/>
      <c r="U41" s="189"/>
      <c r="W41" s="196"/>
    </row>
    <row r="42" spans="2:23" s="187" customFormat="1" ht="16.5" customHeight="1" thickTop="1" thickBot="1" x14ac:dyDescent="0.2">
      <c r="B42" s="191"/>
      <c r="C42" s="319"/>
      <c r="D42" s="320"/>
      <c r="E42" s="320"/>
      <c r="F42" s="321" t="str">
        <f>IF(O42="","",O42)</f>
        <v/>
      </c>
      <c r="G42" s="322"/>
      <c r="H42" s="323"/>
      <c r="I42" s="324" t="str">
        <f>Q42</f>
        <v/>
      </c>
      <c r="J42" s="325"/>
      <c r="K42" s="325"/>
      <c r="L42" s="326"/>
      <c r="M42" s="191"/>
      <c r="N42" s="191"/>
      <c r="O42" s="195"/>
      <c r="P42" s="189"/>
      <c r="Q42" s="194" t="str">
        <f>IF(O42="","",ROUND(O42/Q11,3)*100)</f>
        <v/>
      </c>
      <c r="R42" s="189"/>
      <c r="S42" s="190"/>
      <c r="T42" s="189"/>
      <c r="U42" s="189"/>
      <c r="W42" s="196"/>
    </row>
    <row r="43" spans="2:23" s="187" customFormat="1" ht="16.5" customHeight="1" thickTop="1" thickBot="1" x14ac:dyDescent="0.2">
      <c r="B43" s="191"/>
      <c r="C43" s="319"/>
      <c r="D43" s="320"/>
      <c r="E43" s="320"/>
      <c r="F43" s="321" t="str">
        <f>IF(O43="","",O43)</f>
        <v/>
      </c>
      <c r="G43" s="322"/>
      <c r="H43" s="323"/>
      <c r="I43" s="324" t="str">
        <f>Q43</f>
        <v/>
      </c>
      <c r="J43" s="325"/>
      <c r="K43" s="325"/>
      <c r="L43" s="326"/>
      <c r="M43" s="191"/>
      <c r="N43" s="191"/>
      <c r="O43" s="195"/>
      <c r="P43" s="189"/>
      <c r="Q43" s="194" t="str">
        <f>IF(O43="","",ROUND(O43/Q12,3)*100)</f>
        <v/>
      </c>
      <c r="R43" s="189"/>
      <c r="S43" s="190"/>
      <c r="T43" s="189"/>
      <c r="U43" s="189"/>
      <c r="W43" s="196"/>
    </row>
    <row r="44" spans="2:23" s="187" customFormat="1" ht="16.5" customHeight="1" thickTop="1" thickBot="1" x14ac:dyDescent="0.2">
      <c r="B44" s="191"/>
      <c r="C44" s="319"/>
      <c r="D44" s="320"/>
      <c r="E44" s="320"/>
      <c r="F44" s="321" t="str">
        <f>IF(O44="","",O44)</f>
        <v/>
      </c>
      <c r="G44" s="322"/>
      <c r="H44" s="323"/>
      <c r="I44" s="324" t="str">
        <f>Q44</f>
        <v/>
      </c>
      <c r="J44" s="325"/>
      <c r="K44" s="325"/>
      <c r="L44" s="326"/>
      <c r="M44" s="191"/>
      <c r="N44" s="191"/>
      <c r="O44" s="195"/>
      <c r="P44" s="189"/>
      <c r="Q44" s="194" t="str">
        <f>IF(O44="","",ROUND(O44/Q13,3)*100)</f>
        <v/>
      </c>
      <c r="R44" s="189"/>
      <c r="S44" s="190"/>
      <c r="T44" s="189"/>
      <c r="U44" s="189"/>
    </row>
    <row r="45" spans="2:23" s="187" customFormat="1" ht="16.5" customHeight="1" thickTop="1" x14ac:dyDescent="0.15">
      <c r="B45" s="191"/>
      <c r="C45" s="191" t="s">
        <v>99</v>
      </c>
      <c r="D45" s="191"/>
      <c r="E45" s="191"/>
      <c r="F45" s="191"/>
      <c r="G45" s="191"/>
      <c r="H45" s="191"/>
      <c r="I45" s="191"/>
      <c r="J45" s="191"/>
      <c r="K45" s="191"/>
      <c r="L45" s="191"/>
      <c r="M45" s="191"/>
      <c r="N45" s="191"/>
      <c r="O45" s="193"/>
      <c r="P45" s="193"/>
      <c r="Q45" s="192"/>
      <c r="R45" s="189"/>
      <c r="S45" s="190"/>
      <c r="T45" s="189"/>
      <c r="U45" s="189"/>
    </row>
    <row r="46" spans="2:23" s="187" customFormat="1" ht="10.5" customHeight="1" x14ac:dyDescent="0.15">
      <c r="B46" s="191"/>
      <c r="C46" s="191"/>
      <c r="D46" s="191"/>
      <c r="E46" s="191"/>
      <c r="F46" s="191"/>
      <c r="G46" s="191"/>
      <c r="H46" s="191"/>
      <c r="I46" s="191"/>
      <c r="J46" s="191"/>
      <c r="K46" s="191"/>
      <c r="L46" s="191"/>
      <c r="M46" s="191"/>
      <c r="N46" s="191"/>
      <c r="O46" s="189"/>
      <c r="P46" s="189"/>
      <c r="Q46" s="190"/>
      <c r="R46" s="189"/>
      <c r="S46" s="190"/>
      <c r="T46" s="189"/>
      <c r="U46" s="189"/>
    </row>
    <row r="47" spans="2:23" s="187" customFormat="1" ht="16.5" customHeight="1" x14ac:dyDescent="0.15">
      <c r="B47" s="191"/>
      <c r="C47" s="191" t="s">
        <v>98</v>
      </c>
      <c r="D47" s="191"/>
      <c r="E47" s="191"/>
      <c r="F47" s="191"/>
      <c r="G47" s="191"/>
      <c r="H47" s="191"/>
      <c r="I47" s="191"/>
      <c r="J47" s="191"/>
      <c r="K47" s="191"/>
      <c r="L47" s="191"/>
      <c r="M47" s="191"/>
      <c r="N47" s="191"/>
      <c r="O47" s="189"/>
      <c r="P47" s="189"/>
      <c r="Q47" s="190"/>
      <c r="R47" s="189"/>
      <c r="S47" s="190"/>
      <c r="T47" s="189"/>
      <c r="U47" s="189"/>
      <c r="V47" s="187" t="s">
        <v>143</v>
      </c>
    </row>
    <row r="48" spans="2:23" x14ac:dyDescent="0.15">
      <c r="O48" s="187"/>
      <c r="P48" s="187"/>
      <c r="Q48" s="188"/>
      <c r="R48" s="187"/>
      <c r="S48" s="188"/>
      <c r="T48" s="187"/>
    </row>
    <row r="49" spans="15:20" s="185" customFormat="1" x14ac:dyDescent="0.15">
      <c r="O49" s="187"/>
      <c r="P49" s="187"/>
      <c r="Q49" s="188"/>
      <c r="R49" s="187"/>
      <c r="S49" s="188"/>
      <c r="T49" s="187"/>
    </row>
    <row r="50" spans="15:20" s="185" customFormat="1" x14ac:dyDescent="0.15">
      <c r="O50" s="187"/>
      <c r="P50" s="187"/>
      <c r="Q50" s="188"/>
      <c r="R50" s="187"/>
      <c r="S50" s="188"/>
      <c r="T50" s="187"/>
    </row>
    <row r="51" spans="15:20" s="185" customFormat="1" x14ac:dyDescent="0.15">
      <c r="O51" s="187"/>
      <c r="P51" s="187"/>
      <c r="Q51" s="188"/>
      <c r="R51" s="187"/>
      <c r="S51" s="188"/>
      <c r="T51" s="187"/>
    </row>
    <row r="52" spans="15:20" s="185" customFormat="1" x14ac:dyDescent="0.15">
      <c r="O52" s="187"/>
      <c r="P52" s="187"/>
      <c r="Q52" s="188"/>
      <c r="R52" s="187"/>
      <c r="S52" s="188"/>
      <c r="T52" s="187"/>
    </row>
    <row r="53" spans="15:20" s="185" customFormat="1" x14ac:dyDescent="0.15">
      <c r="O53" s="187"/>
      <c r="P53" s="187"/>
      <c r="Q53" s="188"/>
      <c r="R53" s="187"/>
      <c r="S53" s="188"/>
      <c r="T53" s="187"/>
    </row>
    <row r="54" spans="15:20" s="185" customFormat="1" x14ac:dyDescent="0.15">
      <c r="O54" s="187"/>
      <c r="P54" s="187"/>
      <c r="Q54" s="188"/>
      <c r="R54" s="187"/>
      <c r="S54" s="188"/>
      <c r="T54" s="187"/>
    </row>
    <row r="55" spans="15:20" s="185" customFormat="1" x14ac:dyDescent="0.15">
      <c r="O55" s="187"/>
      <c r="P55" s="187"/>
      <c r="Q55" s="188"/>
      <c r="R55" s="187"/>
      <c r="S55" s="188"/>
      <c r="T55" s="187"/>
    </row>
    <row r="56" spans="15:20" s="185" customFormat="1" x14ac:dyDescent="0.15">
      <c r="O56" s="187"/>
      <c r="P56" s="187"/>
      <c r="Q56" s="188"/>
      <c r="R56" s="187"/>
      <c r="S56" s="188"/>
      <c r="T56" s="187"/>
    </row>
    <row r="57" spans="15:20" s="185" customFormat="1" x14ac:dyDescent="0.15">
      <c r="O57" s="187"/>
      <c r="P57" s="187"/>
      <c r="Q57" s="188"/>
      <c r="R57" s="187"/>
      <c r="S57" s="188"/>
      <c r="T57" s="187"/>
    </row>
    <row r="58" spans="15:20" s="185" customFormat="1" x14ac:dyDescent="0.15">
      <c r="O58" s="187"/>
      <c r="P58" s="187"/>
      <c r="Q58" s="188"/>
      <c r="R58" s="187"/>
      <c r="S58" s="188"/>
    </row>
    <row r="59" spans="15:20" s="185" customFormat="1" x14ac:dyDescent="0.15">
      <c r="O59" s="187"/>
      <c r="P59" s="187"/>
      <c r="Q59" s="188"/>
      <c r="S59" s="186"/>
    </row>
    <row r="60" spans="15:20" s="185" customFormat="1" x14ac:dyDescent="0.15">
      <c r="O60" s="187"/>
      <c r="P60" s="187"/>
      <c r="Q60" s="188"/>
      <c r="S60" s="186"/>
    </row>
    <row r="61" spans="15:20" s="185" customFormat="1" x14ac:dyDescent="0.15">
      <c r="O61" s="187"/>
      <c r="P61" s="187"/>
      <c r="Q61" s="188"/>
      <c r="S61" s="186"/>
    </row>
    <row r="62" spans="15:20" s="185" customFormat="1" x14ac:dyDescent="0.15">
      <c r="O62" s="187"/>
      <c r="P62" s="187"/>
      <c r="Q62" s="188"/>
      <c r="S62" s="186"/>
    </row>
  </sheetData>
  <mergeCells count="41">
    <mergeCell ref="E2:I2"/>
    <mergeCell ref="F22:G22"/>
    <mergeCell ref="F23:G23"/>
    <mergeCell ref="D28:E28"/>
    <mergeCell ref="F9:G9"/>
    <mergeCell ref="F10:G10"/>
    <mergeCell ref="F11:G11"/>
    <mergeCell ref="F12:G12"/>
    <mergeCell ref="F14:G14"/>
    <mergeCell ref="F16:G16"/>
    <mergeCell ref="F17:G17"/>
    <mergeCell ref="F15:G15"/>
    <mergeCell ref="F18:G18"/>
    <mergeCell ref="F19:G19"/>
    <mergeCell ref="F20:G20"/>
    <mergeCell ref="F21:G21"/>
    <mergeCell ref="C40:E40"/>
    <mergeCell ref="G28:I28"/>
    <mergeCell ref="I36:K36"/>
    <mergeCell ref="B7:D7"/>
    <mergeCell ref="B4:D4"/>
    <mergeCell ref="F13:G13"/>
    <mergeCell ref="G31:H31"/>
    <mergeCell ref="F39:H39"/>
    <mergeCell ref="F40:H40"/>
    <mergeCell ref="I39:L39"/>
    <mergeCell ref="I40:L40"/>
    <mergeCell ref="G29:J29"/>
    <mergeCell ref="C39:E39"/>
    <mergeCell ref="C44:E44"/>
    <mergeCell ref="F43:H43"/>
    <mergeCell ref="F44:H44"/>
    <mergeCell ref="I44:L44"/>
    <mergeCell ref="C41:E41"/>
    <mergeCell ref="C42:E42"/>
    <mergeCell ref="F42:H42"/>
    <mergeCell ref="C43:E43"/>
    <mergeCell ref="F41:H41"/>
    <mergeCell ref="I41:L41"/>
    <mergeCell ref="I42:L42"/>
    <mergeCell ref="I43:L43"/>
  </mergeCells>
  <phoneticPr fontId="2"/>
  <pageMargins left="0.78700000000000003" right="0.38" top="0.98399999999999999" bottom="0.77" header="0.51200000000000001" footer="0.51200000000000001"/>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62"/>
  <sheetViews>
    <sheetView zoomScaleNormal="100" workbookViewId="0">
      <selection activeCell="C40" sqref="C40:H42"/>
    </sheetView>
  </sheetViews>
  <sheetFormatPr defaultRowHeight="13.5" x14ac:dyDescent="0.15"/>
  <cols>
    <col min="1" max="1" width="1.7109375" style="185" customWidth="1"/>
    <col min="2" max="2" width="4.140625" style="187" customWidth="1"/>
    <col min="3" max="3" width="5.5703125" style="187" customWidth="1"/>
    <col min="4" max="4" width="14.140625" style="185" customWidth="1"/>
    <col min="5" max="5" width="13.140625" style="185" customWidth="1"/>
    <col min="6" max="6" width="12.140625" style="185" customWidth="1"/>
    <col min="7" max="8" width="7" style="185" customWidth="1"/>
    <col min="9" max="9" width="4" style="187" customWidth="1"/>
    <col min="10" max="10" width="7.85546875" style="187" customWidth="1"/>
    <col min="11" max="11" width="11.85546875" style="187" customWidth="1"/>
    <col min="12" max="12" width="4.42578125" style="187" customWidth="1"/>
    <col min="13" max="13" width="10.5703125" style="185" customWidth="1"/>
    <col min="14" max="14" width="4.7109375" style="185" customWidth="1"/>
    <col min="15" max="15" width="14.5703125" style="185" customWidth="1"/>
    <col min="16" max="16" width="10.7109375" style="185" bestFit="1" customWidth="1"/>
    <col min="17" max="17" width="14" style="186" customWidth="1"/>
    <col min="18" max="18" width="3.85546875" style="185" customWidth="1"/>
    <col min="19" max="19" width="17.5703125" style="186" bestFit="1" customWidth="1"/>
    <col min="20" max="20" width="2.5703125" style="185" customWidth="1"/>
    <col min="21" max="21" width="9.140625" style="185"/>
    <col min="22" max="22" width="17.5703125" style="185" customWidth="1"/>
    <col min="23" max="23" width="3.28515625" style="185" customWidth="1"/>
    <col min="24" max="24" width="17.5703125" style="185" customWidth="1"/>
    <col min="25" max="16384" width="9.140625" style="185"/>
  </cols>
  <sheetData>
    <row r="1" spans="2:24" s="219" customFormat="1" ht="14.25" x14ac:dyDescent="0.15">
      <c r="B1" s="224"/>
      <c r="C1" s="224"/>
      <c r="I1" s="224"/>
      <c r="J1" s="224"/>
      <c r="L1" s="223"/>
      <c r="M1" s="199" t="s">
        <v>142</v>
      </c>
      <c r="N1" s="199"/>
      <c r="Q1" s="220"/>
      <c r="V1" s="222"/>
    </row>
    <row r="2" spans="2:24" ht="21" x14ac:dyDescent="0.15">
      <c r="E2" s="334" t="s">
        <v>141</v>
      </c>
      <c r="F2" s="334"/>
      <c r="G2" s="334"/>
      <c r="H2" s="334"/>
      <c r="I2" s="334"/>
      <c r="O2" s="219"/>
      <c r="P2" s="219"/>
      <c r="Q2" s="220"/>
      <c r="R2" s="219"/>
      <c r="S2" s="220"/>
      <c r="T2" s="219"/>
    </row>
    <row r="3" spans="2:24" ht="20.25" customHeight="1" x14ac:dyDescent="0.15">
      <c r="B3" s="191"/>
      <c r="C3" s="191"/>
      <c r="D3" s="191"/>
      <c r="E3" s="199"/>
      <c r="F3" s="199"/>
      <c r="G3" s="199"/>
      <c r="H3" s="199"/>
      <c r="I3" s="199"/>
      <c r="J3" s="191"/>
      <c r="K3" s="191"/>
      <c r="L3" s="191"/>
      <c r="M3" s="191"/>
      <c r="N3" s="191"/>
      <c r="O3" s="219"/>
      <c r="P3" s="219"/>
      <c r="Q3" s="220"/>
      <c r="R3" s="219"/>
      <c r="S3" s="220"/>
      <c r="T3" s="219"/>
    </row>
    <row r="4" spans="2:24" s="191" customFormat="1" ht="16.5" customHeight="1" x14ac:dyDescent="0.15">
      <c r="B4" s="329" t="s">
        <v>140</v>
      </c>
      <c r="C4" s="329"/>
      <c r="D4" s="329"/>
      <c r="O4" s="219"/>
      <c r="P4" s="219"/>
      <c r="Q4" s="220"/>
      <c r="R4" s="219"/>
      <c r="S4" s="220"/>
      <c r="T4" s="219"/>
      <c r="U4" s="221"/>
    </row>
    <row r="5" spans="2:24" s="191" customFormat="1" ht="16.5" customHeight="1" x14ac:dyDescent="0.15">
      <c r="O5" s="219"/>
      <c r="P5" s="219"/>
      <c r="Q5" s="220"/>
      <c r="R5" s="219"/>
      <c r="S5" s="220"/>
      <c r="T5" s="219"/>
      <c r="U5" s="221"/>
    </row>
    <row r="6" spans="2:24" s="191" customFormat="1" ht="16.5" customHeight="1" x14ac:dyDescent="0.15">
      <c r="O6" s="219"/>
      <c r="P6" s="219"/>
      <c r="Q6" s="220"/>
      <c r="R6" s="219"/>
      <c r="S6" s="220"/>
      <c r="T6" s="219"/>
      <c r="U6" s="221"/>
    </row>
    <row r="7" spans="2:24" s="191" customFormat="1" ht="16.5" customHeight="1" x14ac:dyDescent="0.15">
      <c r="B7" s="329" t="s">
        <v>139</v>
      </c>
      <c r="C7" s="329"/>
      <c r="D7" s="329"/>
      <c r="O7" s="219"/>
      <c r="P7" s="219"/>
      <c r="Q7" s="220"/>
      <c r="R7" s="219"/>
      <c r="S7" s="220"/>
      <c r="T7" s="219"/>
    </row>
    <row r="8" spans="2:24" s="191" customFormat="1" ht="16.5" customHeight="1" thickBot="1" x14ac:dyDescent="0.2">
      <c r="O8" s="198"/>
      <c r="P8" s="198"/>
      <c r="Q8" s="197"/>
      <c r="R8" s="198"/>
      <c r="S8" s="197"/>
      <c r="T8" s="198"/>
      <c r="U8" s="201"/>
    </row>
    <row r="9" spans="2:24" s="191" customFormat="1" ht="16.5" customHeight="1" thickTop="1" thickBot="1" x14ac:dyDescent="0.2">
      <c r="B9" s="191" t="s">
        <v>138</v>
      </c>
      <c r="F9" s="335">
        <f>Q9</f>
        <v>14930000</v>
      </c>
      <c r="G9" s="336"/>
      <c r="H9" s="206"/>
      <c r="I9" s="206" t="s">
        <v>82</v>
      </c>
      <c r="O9" s="201" t="s">
        <v>137</v>
      </c>
      <c r="P9" s="201"/>
      <c r="Q9" s="216">
        <v>14930000</v>
      </c>
      <c r="R9" s="198"/>
      <c r="S9" s="197"/>
      <c r="T9" s="198"/>
      <c r="U9" s="201"/>
    </row>
    <row r="10" spans="2:24" s="191" customFormat="1" ht="16.5" customHeight="1" thickTop="1" x14ac:dyDescent="0.15">
      <c r="F10" s="330"/>
      <c r="G10" s="330"/>
      <c r="H10" s="199"/>
      <c r="I10" s="199"/>
      <c r="O10" s="198"/>
      <c r="P10" s="198"/>
      <c r="Q10" s="197"/>
      <c r="R10" s="198"/>
      <c r="S10" s="197"/>
      <c r="T10" s="198"/>
      <c r="U10" s="201"/>
    </row>
    <row r="11" spans="2:24" s="191" customFormat="1" ht="16.5" customHeight="1" x14ac:dyDescent="0.15">
      <c r="F11" s="330"/>
      <c r="G11" s="330"/>
      <c r="H11" s="199"/>
      <c r="I11" s="199"/>
      <c r="O11" s="198"/>
      <c r="P11" s="198"/>
      <c r="Q11" s="197"/>
      <c r="R11" s="198"/>
      <c r="S11" s="197"/>
      <c r="T11" s="198"/>
      <c r="U11" s="201"/>
    </row>
    <row r="12" spans="2:24" s="191" customFormat="1" ht="16.5" customHeight="1" x14ac:dyDescent="0.15">
      <c r="B12" s="191" t="s">
        <v>136</v>
      </c>
      <c r="F12" s="335">
        <f>IF(I36="",F23,I36)</f>
        <v>12877296</v>
      </c>
      <c r="G12" s="336"/>
      <c r="H12" s="206"/>
      <c r="I12" s="206" t="s">
        <v>82</v>
      </c>
      <c r="O12" s="198"/>
      <c r="P12" s="198"/>
      <c r="Q12" s="197"/>
      <c r="R12" s="198"/>
      <c r="S12" s="197"/>
      <c r="T12" s="193"/>
      <c r="U12" s="218"/>
    </row>
    <row r="13" spans="2:24" s="191" customFormat="1" ht="16.5" customHeight="1" x14ac:dyDescent="0.15">
      <c r="F13" s="330"/>
      <c r="G13" s="330"/>
      <c r="H13" s="199"/>
      <c r="I13" s="199"/>
      <c r="O13" s="193"/>
      <c r="P13" s="193"/>
      <c r="Q13" s="197" t="s">
        <v>135</v>
      </c>
      <c r="R13" s="193"/>
      <c r="S13" s="197" t="s">
        <v>241</v>
      </c>
      <c r="T13" s="193"/>
      <c r="U13" s="201"/>
      <c r="V13" s="287" t="s">
        <v>243</v>
      </c>
      <c r="X13" s="199" t="s">
        <v>242</v>
      </c>
    </row>
    <row r="14" spans="2:24" s="191" customFormat="1" ht="16.5" customHeight="1" thickBot="1" x14ac:dyDescent="0.2">
      <c r="F14" s="330"/>
      <c r="G14" s="330"/>
      <c r="H14" s="199"/>
      <c r="I14" s="199"/>
      <c r="O14" s="193"/>
      <c r="P14" s="193"/>
      <c r="Q14" s="192"/>
      <c r="R14" s="193"/>
      <c r="S14" s="192"/>
      <c r="T14" s="201"/>
      <c r="U14" s="201"/>
    </row>
    <row r="15" spans="2:24" s="191" customFormat="1" ht="16.5" customHeight="1" thickTop="1" thickBot="1" x14ac:dyDescent="0.2">
      <c r="C15" s="191" t="s">
        <v>133</v>
      </c>
      <c r="F15" s="335">
        <f>Q15</f>
        <v>9933920</v>
      </c>
      <c r="G15" s="336"/>
      <c r="H15" s="206"/>
      <c r="I15" s="206" t="s">
        <v>82</v>
      </c>
      <c r="J15" s="215" t="s">
        <v>121</v>
      </c>
      <c r="K15" s="191" t="s">
        <v>132</v>
      </c>
      <c r="L15" s="217"/>
      <c r="O15" s="201" t="s">
        <v>131</v>
      </c>
      <c r="P15" s="201">
        <v>0.95</v>
      </c>
      <c r="Q15" s="200">
        <f>ROUNDDOWN(P15*S15,0)</f>
        <v>9933920</v>
      </c>
      <c r="R15" s="201"/>
      <c r="S15" s="216">
        <f>X15</f>
        <v>10456758</v>
      </c>
      <c r="T15" s="201"/>
      <c r="U15" s="201"/>
      <c r="V15" s="289">
        <v>11618620</v>
      </c>
      <c r="W15" s="288"/>
      <c r="X15" s="290">
        <f>ROUNDDOWN(V15*0.9,0)</f>
        <v>10456758</v>
      </c>
    </row>
    <row r="16" spans="2:24" s="191" customFormat="1" ht="16.5" customHeight="1" thickTop="1" thickBot="1" x14ac:dyDescent="0.2">
      <c r="F16" s="330"/>
      <c r="G16" s="330"/>
      <c r="H16" s="199"/>
      <c r="I16" s="199"/>
      <c r="J16" s="215"/>
      <c r="O16" s="201"/>
      <c r="P16" s="201"/>
      <c r="Q16" s="200"/>
      <c r="R16" s="201"/>
      <c r="S16" s="200"/>
      <c r="T16" s="201"/>
      <c r="U16" s="201"/>
      <c r="V16" s="288"/>
      <c r="W16" s="288"/>
      <c r="X16" s="288"/>
    </row>
    <row r="17" spans="2:24" s="191" customFormat="1" ht="16.5" customHeight="1" thickTop="1" thickBot="1" x14ac:dyDescent="0.2">
      <c r="C17" s="191" t="s">
        <v>130</v>
      </c>
      <c r="F17" s="335">
        <f>Q17</f>
        <v>349254</v>
      </c>
      <c r="G17" s="336"/>
      <c r="H17" s="206"/>
      <c r="I17" s="206" t="s">
        <v>82</v>
      </c>
      <c r="J17" s="215" t="s">
        <v>121</v>
      </c>
      <c r="K17" s="191" t="s">
        <v>129</v>
      </c>
      <c r="O17" s="201" t="s">
        <v>128</v>
      </c>
      <c r="P17" s="201">
        <v>0.9</v>
      </c>
      <c r="Q17" s="200">
        <f>ROUNDDOWN(P17*S17,0)</f>
        <v>349254</v>
      </c>
      <c r="R17" s="201"/>
      <c r="S17" s="216">
        <f>V17</f>
        <v>388061</v>
      </c>
      <c r="T17" s="201"/>
      <c r="U17" s="201"/>
      <c r="V17" s="289">
        <v>388061</v>
      </c>
      <c r="W17" s="288"/>
      <c r="X17" s="288"/>
    </row>
    <row r="18" spans="2:24" s="191" customFormat="1" ht="16.5" customHeight="1" thickTop="1" thickBot="1" x14ac:dyDescent="0.2">
      <c r="F18" s="330"/>
      <c r="G18" s="330"/>
      <c r="H18" s="199"/>
      <c r="I18" s="199"/>
      <c r="J18" s="215"/>
      <c r="O18" s="201"/>
      <c r="P18" s="201"/>
      <c r="Q18" s="200"/>
      <c r="R18" s="201"/>
      <c r="S18" s="200"/>
      <c r="T18" s="201"/>
      <c r="U18" s="201"/>
      <c r="V18" s="288"/>
      <c r="W18" s="288"/>
      <c r="X18" s="288"/>
    </row>
    <row r="19" spans="2:24" s="191" customFormat="1" ht="16.5" customHeight="1" thickTop="1" thickBot="1" x14ac:dyDescent="0.2">
      <c r="C19" s="191" t="s">
        <v>240</v>
      </c>
      <c r="F19" s="335">
        <f>Q19</f>
        <v>2189710</v>
      </c>
      <c r="G19" s="336"/>
      <c r="H19" s="206"/>
      <c r="I19" s="206" t="s">
        <v>82</v>
      </c>
      <c r="J19" s="215" t="s">
        <v>121</v>
      </c>
      <c r="K19" s="191" t="s">
        <v>127</v>
      </c>
      <c r="O19" s="201" t="s">
        <v>126</v>
      </c>
      <c r="P19" s="201">
        <v>0.8</v>
      </c>
      <c r="Q19" s="200">
        <f>ROUNDDOWN(P19*S19,0)</f>
        <v>2189710</v>
      </c>
      <c r="R19" s="201"/>
      <c r="S19" s="216">
        <f>X19</f>
        <v>2737138</v>
      </c>
      <c r="T19" s="201"/>
      <c r="U19" s="201"/>
      <c r="V19" s="289">
        <v>1575276</v>
      </c>
      <c r="W19" s="288"/>
      <c r="X19" s="290">
        <f>ROUNDDOWN(V15*0.1+V19,0)</f>
        <v>2737138</v>
      </c>
    </row>
    <row r="20" spans="2:24" s="191" customFormat="1" ht="16.5" customHeight="1" thickTop="1" thickBot="1" x14ac:dyDescent="0.2">
      <c r="F20" s="330"/>
      <c r="G20" s="330"/>
      <c r="H20" s="199"/>
      <c r="I20" s="199"/>
      <c r="J20" s="215"/>
      <c r="O20" s="201"/>
      <c r="P20" s="201"/>
      <c r="Q20" s="200"/>
      <c r="R20" s="201"/>
      <c r="S20" s="200"/>
      <c r="T20" s="201"/>
      <c r="U20" s="201"/>
      <c r="V20" s="288"/>
      <c r="W20" s="288"/>
      <c r="X20" s="288"/>
    </row>
    <row r="21" spans="2:24" s="191" customFormat="1" ht="16.5" customHeight="1" thickTop="1" thickBot="1" x14ac:dyDescent="0.2">
      <c r="C21" s="191" t="s">
        <v>125</v>
      </c>
      <c r="F21" s="335">
        <f>Q21</f>
        <v>404412</v>
      </c>
      <c r="G21" s="336"/>
      <c r="H21" s="206"/>
      <c r="I21" s="206" t="s">
        <v>82</v>
      </c>
      <c r="J21" s="215" t="s">
        <v>121</v>
      </c>
      <c r="K21" s="191" t="s">
        <v>124</v>
      </c>
      <c r="O21" s="201" t="s">
        <v>123</v>
      </c>
      <c r="P21" s="201">
        <v>0.3</v>
      </c>
      <c r="Q21" s="200">
        <f>ROUNDDOWN(P21*S21,0)</f>
        <v>404412</v>
      </c>
      <c r="R21" s="201"/>
      <c r="S21" s="216">
        <f>V21</f>
        <v>1348043</v>
      </c>
      <c r="T21" s="201"/>
      <c r="U21" s="201"/>
      <c r="V21" s="289">
        <v>1348043</v>
      </c>
      <c r="W21" s="288"/>
      <c r="X21" s="288"/>
    </row>
    <row r="22" spans="2:24" s="191" customFormat="1" ht="16.5" customHeight="1" thickTop="1" x14ac:dyDescent="0.15">
      <c r="F22" s="330"/>
      <c r="G22" s="330"/>
      <c r="H22" s="199"/>
      <c r="I22" s="199"/>
      <c r="J22" s="215"/>
      <c r="O22" s="201"/>
      <c r="P22" s="201"/>
      <c r="Q22" s="200"/>
      <c r="R22" s="201"/>
      <c r="S22" s="200"/>
      <c r="T22" s="201"/>
      <c r="U22" s="201"/>
    </row>
    <row r="23" spans="2:24" s="191" customFormat="1" ht="16.5" customHeight="1" thickBot="1" x14ac:dyDescent="0.2">
      <c r="C23" s="191" t="s">
        <v>122</v>
      </c>
      <c r="F23" s="335">
        <f>Q23</f>
        <v>12877296</v>
      </c>
      <c r="G23" s="336"/>
      <c r="H23" s="206"/>
      <c r="I23" s="206" t="s">
        <v>82</v>
      </c>
      <c r="J23" s="215" t="s">
        <v>121</v>
      </c>
      <c r="K23" s="191" t="s">
        <v>120</v>
      </c>
      <c r="O23" s="201" t="s">
        <v>119</v>
      </c>
      <c r="P23" s="201"/>
      <c r="Q23" s="214">
        <f>(Q15+Q17+Q19+Q21)</f>
        <v>12877296</v>
      </c>
      <c r="R23" s="201"/>
      <c r="S23" s="200"/>
      <c r="T23" s="201"/>
      <c r="U23" s="201"/>
    </row>
    <row r="24" spans="2:24" ht="16.5" customHeight="1" x14ac:dyDescent="0.15">
      <c r="B24" s="191"/>
      <c r="C24" s="191"/>
      <c r="D24" s="191"/>
      <c r="E24" s="191"/>
      <c r="F24" s="191"/>
      <c r="G24" s="191"/>
      <c r="H24" s="191"/>
      <c r="I24" s="191"/>
      <c r="J24" s="191"/>
      <c r="K24" s="191"/>
      <c r="L24" s="191"/>
      <c r="M24" s="191"/>
      <c r="N24" s="191"/>
      <c r="O24" s="201"/>
      <c r="P24" s="201"/>
      <c r="Q24" s="200"/>
      <c r="R24" s="201"/>
      <c r="S24" s="200"/>
      <c r="T24" s="201"/>
      <c r="U24" s="193"/>
      <c r="V24" s="185" t="s">
        <v>118</v>
      </c>
    </row>
    <row r="25" spans="2:24" ht="16.5" customHeight="1" x14ac:dyDescent="0.15">
      <c r="B25" s="191"/>
      <c r="C25" s="191"/>
      <c r="D25" s="191"/>
      <c r="E25" s="191"/>
      <c r="F25" s="191"/>
      <c r="G25" s="191"/>
      <c r="H25" s="191"/>
      <c r="I25" s="191"/>
      <c r="J25" s="191"/>
      <c r="K25" s="191"/>
      <c r="L25" s="191"/>
      <c r="M25" s="191"/>
      <c r="N25" s="191"/>
      <c r="O25" s="201"/>
      <c r="P25" s="201"/>
      <c r="Q25" s="200"/>
      <c r="R25" s="201"/>
      <c r="S25" s="200"/>
      <c r="T25" s="201"/>
      <c r="U25" s="193"/>
    </row>
    <row r="26" spans="2:24" s="191" customFormat="1" ht="16.5" customHeight="1" x14ac:dyDescent="0.15">
      <c r="C26" s="191" t="s">
        <v>117</v>
      </c>
      <c r="O26" s="201"/>
      <c r="P26" s="201"/>
      <c r="Q26" s="200"/>
      <c r="R26" s="201"/>
      <c r="S26" s="200"/>
      <c r="T26" s="201"/>
      <c r="U26" s="201"/>
    </row>
    <row r="27" spans="2:24" s="191" customFormat="1" ht="16.5" customHeight="1" x14ac:dyDescent="0.15">
      <c r="O27" s="201"/>
      <c r="P27" s="201"/>
      <c r="Q27" s="200"/>
      <c r="R27" s="201"/>
      <c r="S27" s="200"/>
      <c r="T27" s="201"/>
      <c r="U27" s="201"/>
    </row>
    <row r="28" spans="2:24" s="191" customFormat="1" ht="16.5" customHeight="1" x14ac:dyDescent="0.15">
      <c r="D28" s="327">
        <f>F23</f>
        <v>12877296</v>
      </c>
      <c r="E28" s="328"/>
      <c r="F28" s="191" t="s">
        <v>116</v>
      </c>
      <c r="G28" s="337">
        <f>Q28</f>
        <v>11589566</v>
      </c>
      <c r="H28" s="337"/>
      <c r="I28" s="337"/>
      <c r="J28" s="206" t="s">
        <v>82</v>
      </c>
      <c r="O28" s="201"/>
      <c r="P28" s="201"/>
      <c r="Q28" s="200">
        <f>ROUNDDOWN(Q23*0.9,0)</f>
        <v>11589566</v>
      </c>
      <c r="R28" s="201"/>
      <c r="S28" s="200"/>
      <c r="T28" s="201"/>
      <c r="U28" s="201"/>
      <c r="V28" s="191" t="s">
        <v>115</v>
      </c>
    </row>
    <row r="29" spans="2:24" s="191" customFormat="1" ht="16.5" customHeight="1" x14ac:dyDescent="0.15">
      <c r="G29" s="333" t="s">
        <v>114</v>
      </c>
      <c r="H29" s="333"/>
      <c r="I29" s="333"/>
      <c r="J29" s="333"/>
      <c r="O29" s="201"/>
      <c r="P29" s="201"/>
      <c r="Q29" s="200"/>
      <c r="R29" s="201"/>
      <c r="S29" s="200"/>
      <c r="T29" s="201"/>
      <c r="U29" s="201"/>
      <c r="V29" s="191" t="s">
        <v>113</v>
      </c>
    </row>
    <row r="30" spans="2:24" s="191" customFormat="1" ht="16.5" customHeight="1" x14ac:dyDescent="0.15">
      <c r="O30" s="201"/>
      <c r="P30" s="201"/>
      <c r="Q30" s="200"/>
      <c r="R30" s="201"/>
      <c r="S30" s="200"/>
      <c r="T30" s="201"/>
      <c r="U30" s="201"/>
    </row>
    <row r="31" spans="2:24" s="191" customFormat="1" ht="16.5" customHeight="1" x14ac:dyDescent="0.15">
      <c r="C31" s="191" t="s">
        <v>112</v>
      </c>
      <c r="G31" s="331">
        <f>Q31</f>
        <v>0.77629999999999999</v>
      </c>
      <c r="H31" s="331"/>
      <c r="O31" s="201"/>
      <c r="P31" s="201"/>
      <c r="Q31" s="213">
        <f>ROUND(Q28/Q9,4)</f>
        <v>0.77629999999999999</v>
      </c>
      <c r="R31" s="201"/>
      <c r="S31" s="212"/>
      <c r="T31" s="201"/>
      <c r="U31" s="201"/>
    </row>
    <row r="32" spans="2:24" s="187" customFormat="1" ht="16.5" customHeight="1" x14ac:dyDescent="0.15">
      <c r="B32" s="191"/>
      <c r="C32" s="191"/>
      <c r="D32" s="191"/>
      <c r="E32" s="191"/>
      <c r="F32" s="191"/>
      <c r="G32" s="191"/>
      <c r="H32" s="191"/>
      <c r="I32" s="191"/>
      <c r="J32" s="191"/>
      <c r="K32" s="191"/>
      <c r="L32" s="191"/>
      <c r="M32" s="191"/>
      <c r="N32" s="191"/>
      <c r="O32" s="201"/>
      <c r="P32" s="201"/>
      <c r="Q32" s="211">
        <v>0.9</v>
      </c>
      <c r="R32" s="193"/>
      <c r="S32" s="210" t="s">
        <v>111</v>
      </c>
      <c r="T32" s="201"/>
      <c r="U32" s="189"/>
    </row>
    <row r="33" spans="2:23" s="187" customFormat="1" ht="16.5" customHeight="1" thickBot="1" x14ac:dyDescent="0.2">
      <c r="B33" s="191"/>
      <c r="C33" s="191"/>
      <c r="D33" s="191"/>
      <c r="E33" s="191"/>
      <c r="F33" s="191"/>
      <c r="G33" s="191"/>
      <c r="H33" s="191"/>
      <c r="I33" s="191"/>
      <c r="J33" s="191"/>
      <c r="K33" s="191"/>
      <c r="L33" s="191"/>
      <c r="M33" s="191"/>
      <c r="N33" s="191"/>
      <c r="O33" s="201"/>
      <c r="P33" s="201"/>
      <c r="Q33" s="209">
        <f>ROUNDDOWN(Q9*9/10,0)</f>
        <v>13437000</v>
      </c>
      <c r="R33" s="193"/>
      <c r="S33" s="208">
        <f>ROUNDDOWN(Q9*7/10,0)</f>
        <v>10451000</v>
      </c>
      <c r="T33" s="201"/>
      <c r="U33" s="189"/>
    </row>
    <row r="34" spans="2:23" s="187" customFormat="1" ht="16.5" customHeight="1" x14ac:dyDescent="0.15">
      <c r="B34" s="191"/>
      <c r="C34" s="191" t="s">
        <v>110</v>
      </c>
      <c r="D34" s="191"/>
      <c r="E34" s="191"/>
      <c r="F34" s="191"/>
      <c r="G34" s="191"/>
      <c r="H34" s="191"/>
      <c r="I34" s="191"/>
      <c r="J34" s="191"/>
      <c r="K34" s="191"/>
      <c r="L34" s="191"/>
      <c r="M34" s="191"/>
      <c r="N34" s="191"/>
    </row>
    <row r="35" spans="2:23" s="187" customFormat="1" ht="16.5" customHeight="1" x14ac:dyDescent="0.15">
      <c r="B35" s="191"/>
      <c r="C35" s="191"/>
      <c r="D35" s="191"/>
      <c r="E35" s="191"/>
      <c r="F35" s="191"/>
      <c r="G35" s="191"/>
      <c r="H35" s="191"/>
      <c r="I35" s="191"/>
      <c r="J35" s="191"/>
      <c r="K35" s="191"/>
      <c r="L35" s="191"/>
      <c r="M35" s="191"/>
      <c r="N35" s="191"/>
    </row>
    <row r="36" spans="2:23" s="187" customFormat="1" ht="16.5" customHeight="1" thickBot="1" x14ac:dyDescent="0.2">
      <c r="B36" s="191"/>
      <c r="C36" s="191"/>
      <c r="D36" s="207" t="s">
        <v>109</v>
      </c>
      <c r="E36" s="191"/>
      <c r="F36" s="191"/>
      <c r="G36" s="191"/>
      <c r="H36" s="191"/>
      <c r="I36" s="327" t="str">
        <f>IF(G31&gt;0.9,Q33,IF(0.7&gt;G31,S33,""))</f>
        <v/>
      </c>
      <c r="J36" s="328"/>
      <c r="K36" s="328"/>
      <c r="L36" s="206" t="s">
        <v>82</v>
      </c>
      <c r="M36" s="191"/>
      <c r="N36" s="191"/>
      <c r="O36" s="201" t="s">
        <v>108</v>
      </c>
      <c r="P36" s="201"/>
      <c r="Q36" s="204">
        <f>ROUNDDOWN(Q28*0.98,0)</f>
        <v>11357774</v>
      </c>
      <c r="R36" s="205" t="s">
        <v>107</v>
      </c>
      <c r="S36" s="204">
        <f>Q28</f>
        <v>11589566</v>
      </c>
      <c r="T36" s="203"/>
      <c r="U36" s="202" t="s">
        <v>106</v>
      </c>
    </row>
    <row r="37" spans="2:23" s="187" customFormat="1" ht="16.5" customHeight="1" x14ac:dyDescent="0.15">
      <c r="B37" s="191"/>
      <c r="C37" s="191"/>
      <c r="D37" s="191"/>
      <c r="E37" s="191"/>
      <c r="F37" s="191"/>
      <c r="G37" s="191"/>
      <c r="H37" s="191"/>
      <c r="I37" s="191"/>
      <c r="J37" s="191"/>
      <c r="K37" s="191"/>
      <c r="L37" s="191"/>
      <c r="M37" s="191"/>
      <c r="N37" s="191"/>
      <c r="O37" s="201"/>
      <c r="P37" s="201"/>
      <c r="T37" s="193"/>
      <c r="U37" s="189"/>
    </row>
    <row r="38" spans="2:23" s="187" customFormat="1" ht="16.5" customHeight="1" x14ac:dyDescent="0.15">
      <c r="B38" s="191" t="s">
        <v>105</v>
      </c>
      <c r="C38" s="191"/>
      <c r="D38" s="191"/>
      <c r="E38" s="191"/>
      <c r="F38" s="191"/>
      <c r="G38" s="191"/>
      <c r="H38" s="191"/>
      <c r="I38" s="191"/>
      <c r="J38" s="191"/>
      <c r="K38" s="191"/>
      <c r="L38" s="191"/>
      <c r="M38" s="191"/>
      <c r="N38" s="191"/>
      <c r="O38" s="201"/>
      <c r="P38" s="201"/>
      <c r="Q38" s="200"/>
      <c r="R38" s="193"/>
      <c r="S38" s="192"/>
      <c r="T38" s="193"/>
      <c r="U38" s="189"/>
    </row>
    <row r="39" spans="2:23" s="187" customFormat="1" ht="16.5" customHeight="1" thickBot="1" x14ac:dyDescent="0.2">
      <c r="B39" s="191"/>
      <c r="C39" s="319" t="s">
        <v>104</v>
      </c>
      <c r="D39" s="320"/>
      <c r="E39" s="320"/>
      <c r="F39" s="324" t="s">
        <v>103</v>
      </c>
      <c r="G39" s="325"/>
      <c r="H39" s="332"/>
      <c r="I39" s="324" t="s">
        <v>102</v>
      </c>
      <c r="J39" s="325"/>
      <c r="K39" s="325"/>
      <c r="L39" s="326"/>
      <c r="M39" s="199"/>
      <c r="N39" s="199"/>
      <c r="O39" s="198" t="s">
        <v>101</v>
      </c>
      <c r="P39" s="193"/>
      <c r="Q39" s="197" t="s">
        <v>100</v>
      </c>
      <c r="R39" s="193"/>
      <c r="S39" s="192"/>
      <c r="T39" s="193"/>
      <c r="U39" s="189"/>
    </row>
    <row r="40" spans="2:23" s="187" customFormat="1" ht="16.5" customHeight="1" thickTop="1" thickBot="1" x14ac:dyDescent="0.2">
      <c r="B40" s="191"/>
      <c r="C40" s="319"/>
      <c r="D40" s="320"/>
      <c r="E40" s="320"/>
      <c r="F40" s="321" t="str">
        <f>IF(O40="","",O40)</f>
        <v/>
      </c>
      <c r="G40" s="322"/>
      <c r="H40" s="323"/>
      <c r="I40" s="324" t="str">
        <f>Q40</f>
        <v/>
      </c>
      <c r="J40" s="325"/>
      <c r="K40" s="325"/>
      <c r="L40" s="326"/>
      <c r="M40" s="191"/>
      <c r="N40" s="191"/>
      <c r="O40" s="195"/>
      <c r="P40" s="189"/>
      <c r="Q40" s="194" t="str">
        <f>IF(O40="","",ROUND(O40/Q9,3)*100)</f>
        <v/>
      </c>
      <c r="R40" s="193"/>
      <c r="S40" s="192"/>
      <c r="T40" s="193"/>
      <c r="U40" s="189"/>
      <c r="W40" s="196"/>
    </row>
    <row r="41" spans="2:23" s="187" customFormat="1" ht="16.5" customHeight="1" thickTop="1" thickBot="1" x14ac:dyDescent="0.2">
      <c r="B41" s="191"/>
      <c r="C41" s="319"/>
      <c r="D41" s="320"/>
      <c r="E41" s="320"/>
      <c r="F41" s="321" t="str">
        <f>IF(O41="","",O41)</f>
        <v/>
      </c>
      <c r="G41" s="322"/>
      <c r="H41" s="323"/>
      <c r="I41" s="324" t="str">
        <f>Q41</f>
        <v/>
      </c>
      <c r="J41" s="325"/>
      <c r="K41" s="325"/>
      <c r="L41" s="326"/>
      <c r="M41" s="191"/>
      <c r="N41" s="191"/>
      <c r="O41" s="195"/>
      <c r="P41" s="189"/>
      <c r="Q41" s="194" t="str">
        <f>IF(O41="","",ROUND(O41/Q10,3)*100)</f>
        <v/>
      </c>
      <c r="R41" s="193"/>
      <c r="S41" s="192"/>
      <c r="T41" s="189"/>
      <c r="U41" s="189"/>
      <c r="W41" s="196"/>
    </row>
    <row r="42" spans="2:23" s="187" customFormat="1" ht="16.5" customHeight="1" thickTop="1" thickBot="1" x14ac:dyDescent="0.2">
      <c r="B42" s="191"/>
      <c r="C42" s="319"/>
      <c r="D42" s="320"/>
      <c r="E42" s="320"/>
      <c r="F42" s="321" t="str">
        <f>IF(O42="","",O42)</f>
        <v/>
      </c>
      <c r="G42" s="322"/>
      <c r="H42" s="323"/>
      <c r="I42" s="324" t="str">
        <f>Q42</f>
        <v/>
      </c>
      <c r="J42" s="325"/>
      <c r="K42" s="325"/>
      <c r="L42" s="326"/>
      <c r="M42" s="191"/>
      <c r="N42" s="191"/>
      <c r="O42" s="195"/>
      <c r="P42" s="189"/>
      <c r="Q42" s="194" t="str">
        <f>IF(O42="","",ROUND(O42/Q11,3)*100)</f>
        <v/>
      </c>
      <c r="R42" s="189"/>
      <c r="S42" s="190"/>
      <c r="T42" s="189"/>
      <c r="U42" s="189"/>
      <c r="W42" s="196"/>
    </row>
    <row r="43" spans="2:23" s="187" customFormat="1" ht="16.5" customHeight="1" thickTop="1" thickBot="1" x14ac:dyDescent="0.2">
      <c r="B43" s="191"/>
      <c r="C43" s="319"/>
      <c r="D43" s="320"/>
      <c r="E43" s="320"/>
      <c r="F43" s="321" t="str">
        <f>IF(O43="","",O43)</f>
        <v/>
      </c>
      <c r="G43" s="322"/>
      <c r="H43" s="323"/>
      <c r="I43" s="324" t="str">
        <f>Q43</f>
        <v/>
      </c>
      <c r="J43" s="325"/>
      <c r="K43" s="325"/>
      <c r="L43" s="326"/>
      <c r="M43" s="191"/>
      <c r="N43" s="191"/>
      <c r="O43" s="195"/>
      <c r="P43" s="189"/>
      <c r="Q43" s="194" t="str">
        <f>IF(O43="","",ROUND(O43/Q12,3)*100)</f>
        <v/>
      </c>
      <c r="R43" s="189"/>
      <c r="S43" s="190"/>
      <c r="T43" s="189"/>
      <c r="U43" s="189"/>
      <c r="W43" s="196"/>
    </row>
    <row r="44" spans="2:23" s="187" customFormat="1" ht="16.5" customHeight="1" thickTop="1" thickBot="1" x14ac:dyDescent="0.2">
      <c r="B44" s="191"/>
      <c r="C44" s="319"/>
      <c r="D44" s="320"/>
      <c r="E44" s="320"/>
      <c r="F44" s="321" t="str">
        <f>IF(O44="","",O44)</f>
        <v/>
      </c>
      <c r="G44" s="322"/>
      <c r="H44" s="323"/>
      <c r="I44" s="324" t="str">
        <f>Q44</f>
        <v/>
      </c>
      <c r="J44" s="325"/>
      <c r="K44" s="325"/>
      <c r="L44" s="326"/>
      <c r="M44" s="191"/>
      <c r="N44" s="191"/>
      <c r="O44" s="195"/>
      <c r="P44" s="189"/>
      <c r="Q44" s="194" t="str">
        <f>IF(O44="","",ROUND(O44/Q13,3)*100)</f>
        <v/>
      </c>
      <c r="R44" s="189"/>
      <c r="S44" s="190"/>
      <c r="T44" s="189"/>
      <c r="U44" s="189"/>
    </row>
    <row r="45" spans="2:23" s="187" customFormat="1" ht="16.5" customHeight="1" thickTop="1" x14ac:dyDescent="0.15">
      <c r="B45" s="191"/>
      <c r="C45" s="191" t="s">
        <v>99</v>
      </c>
      <c r="D45" s="191"/>
      <c r="E45" s="191"/>
      <c r="F45" s="191"/>
      <c r="G45" s="191"/>
      <c r="H45" s="191"/>
      <c r="I45" s="191"/>
      <c r="J45" s="191"/>
      <c r="K45" s="191"/>
      <c r="L45" s="191"/>
      <c r="M45" s="191"/>
      <c r="N45" s="191"/>
      <c r="O45" s="193"/>
      <c r="P45" s="193"/>
      <c r="Q45" s="192"/>
      <c r="R45" s="189"/>
      <c r="S45" s="190"/>
      <c r="T45" s="189"/>
      <c r="U45" s="189"/>
    </row>
    <row r="46" spans="2:23" s="187" customFormat="1" ht="10.5" customHeight="1" x14ac:dyDescent="0.15">
      <c r="B46" s="191"/>
      <c r="C46" s="191"/>
      <c r="D46" s="191"/>
      <c r="E46" s="191"/>
      <c r="F46" s="191"/>
      <c r="G46" s="191"/>
      <c r="H46" s="191"/>
      <c r="I46" s="191"/>
      <c r="J46" s="191"/>
      <c r="K46" s="191"/>
      <c r="L46" s="191"/>
      <c r="M46" s="191"/>
      <c r="N46" s="191"/>
      <c r="O46" s="189"/>
      <c r="P46" s="189"/>
      <c r="Q46" s="190"/>
      <c r="R46" s="189"/>
      <c r="S46" s="190"/>
      <c r="T46" s="189"/>
      <c r="U46" s="189"/>
    </row>
    <row r="47" spans="2:23" s="187" customFormat="1" ht="16.5" customHeight="1" x14ac:dyDescent="0.15">
      <c r="B47" s="191"/>
      <c r="C47" s="191" t="s">
        <v>98</v>
      </c>
      <c r="D47" s="191"/>
      <c r="E47" s="191"/>
      <c r="F47" s="191"/>
      <c r="G47" s="191"/>
      <c r="H47" s="191"/>
      <c r="I47" s="191"/>
      <c r="J47" s="191"/>
      <c r="K47" s="191"/>
      <c r="L47" s="191"/>
      <c r="M47" s="191"/>
      <c r="N47" s="191"/>
      <c r="O47" s="189"/>
      <c r="P47" s="189"/>
      <c r="Q47" s="190"/>
      <c r="R47" s="189"/>
      <c r="S47" s="190"/>
      <c r="T47" s="189"/>
      <c r="U47" s="189"/>
      <c r="V47" s="187" t="s">
        <v>97</v>
      </c>
    </row>
    <row r="48" spans="2:23" x14ac:dyDescent="0.15">
      <c r="O48" s="187"/>
      <c r="P48" s="187"/>
      <c r="Q48" s="188"/>
      <c r="R48" s="187"/>
      <c r="S48" s="188"/>
      <c r="T48" s="187"/>
    </row>
    <row r="49" spans="15:20" s="185" customFormat="1" x14ac:dyDescent="0.15">
      <c r="O49" s="187"/>
      <c r="P49" s="187"/>
      <c r="Q49" s="188"/>
      <c r="R49" s="187"/>
      <c r="S49" s="188"/>
      <c r="T49" s="187"/>
    </row>
    <row r="50" spans="15:20" s="185" customFormat="1" x14ac:dyDescent="0.15">
      <c r="O50" s="187"/>
      <c r="P50" s="187"/>
      <c r="Q50" s="188"/>
      <c r="R50" s="187"/>
      <c r="S50" s="188"/>
      <c r="T50" s="187"/>
    </row>
    <row r="51" spans="15:20" s="185" customFormat="1" x14ac:dyDescent="0.15">
      <c r="O51" s="187"/>
      <c r="P51" s="187"/>
      <c r="Q51" s="188"/>
      <c r="R51" s="187"/>
      <c r="S51" s="188"/>
      <c r="T51" s="187"/>
    </row>
    <row r="52" spans="15:20" s="185" customFormat="1" x14ac:dyDescent="0.15">
      <c r="O52" s="187"/>
      <c r="P52" s="187"/>
      <c r="Q52" s="188"/>
      <c r="R52" s="187"/>
      <c r="S52" s="188"/>
      <c r="T52" s="187"/>
    </row>
    <row r="53" spans="15:20" s="185" customFormat="1" x14ac:dyDescent="0.15">
      <c r="O53" s="187"/>
      <c r="P53" s="187"/>
      <c r="Q53" s="188"/>
      <c r="R53" s="187"/>
      <c r="S53" s="188"/>
      <c r="T53" s="187"/>
    </row>
    <row r="54" spans="15:20" s="185" customFormat="1" x14ac:dyDescent="0.15">
      <c r="O54" s="187"/>
      <c r="P54" s="187"/>
      <c r="Q54" s="188"/>
      <c r="R54" s="187"/>
      <c r="S54" s="188"/>
      <c r="T54" s="187"/>
    </row>
    <row r="55" spans="15:20" s="185" customFormat="1" x14ac:dyDescent="0.15">
      <c r="O55" s="187"/>
      <c r="P55" s="187"/>
      <c r="Q55" s="188"/>
      <c r="R55" s="187"/>
      <c r="S55" s="188"/>
      <c r="T55" s="187"/>
    </row>
    <row r="56" spans="15:20" s="185" customFormat="1" x14ac:dyDescent="0.15">
      <c r="O56" s="187"/>
      <c r="P56" s="187"/>
      <c r="Q56" s="188"/>
      <c r="R56" s="187"/>
      <c r="S56" s="188"/>
      <c r="T56" s="187"/>
    </row>
    <row r="57" spans="15:20" s="185" customFormat="1" x14ac:dyDescent="0.15">
      <c r="O57" s="187"/>
      <c r="P57" s="187"/>
      <c r="Q57" s="188"/>
      <c r="R57" s="187"/>
      <c r="S57" s="188"/>
      <c r="T57" s="187"/>
    </row>
    <row r="58" spans="15:20" s="185" customFormat="1" x14ac:dyDescent="0.15">
      <c r="O58" s="187"/>
      <c r="P58" s="187"/>
      <c r="Q58" s="188"/>
      <c r="R58" s="187"/>
      <c r="S58" s="188"/>
    </row>
    <row r="59" spans="15:20" s="185" customFormat="1" x14ac:dyDescent="0.15">
      <c r="O59" s="187"/>
      <c r="P59" s="187"/>
      <c r="Q59" s="188"/>
      <c r="S59" s="186"/>
    </row>
    <row r="60" spans="15:20" s="185" customFormat="1" x14ac:dyDescent="0.15">
      <c r="O60" s="187"/>
      <c r="P60" s="187"/>
      <c r="Q60" s="188"/>
      <c r="S60" s="186"/>
    </row>
    <row r="61" spans="15:20" s="185" customFormat="1" x14ac:dyDescent="0.15">
      <c r="O61" s="187"/>
      <c r="P61" s="187"/>
      <c r="Q61" s="188"/>
      <c r="S61" s="186"/>
    </row>
    <row r="62" spans="15:20" s="185" customFormat="1" x14ac:dyDescent="0.15">
      <c r="O62" s="187"/>
      <c r="P62" s="187"/>
      <c r="Q62" s="188"/>
      <c r="S62" s="186"/>
    </row>
  </sheetData>
  <mergeCells count="41">
    <mergeCell ref="I44:L44"/>
    <mergeCell ref="I41:L41"/>
    <mergeCell ref="I42:L42"/>
    <mergeCell ref="I43:L43"/>
    <mergeCell ref="C43:E43"/>
    <mergeCell ref="F41:H41"/>
    <mergeCell ref="C44:E44"/>
    <mergeCell ref="F43:H43"/>
    <mergeCell ref="F44:H44"/>
    <mergeCell ref="C41:E41"/>
    <mergeCell ref="C42:E42"/>
    <mergeCell ref="F42:H42"/>
    <mergeCell ref="E2:I2"/>
    <mergeCell ref="C40:E40"/>
    <mergeCell ref="G28:I28"/>
    <mergeCell ref="I36:K36"/>
    <mergeCell ref="B7:D7"/>
    <mergeCell ref="B4:D4"/>
    <mergeCell ref="F13:G13"/>
    <mergeCell ref="G31:H31"/>
    <mergeCell ref="F39:H39"/>
    <mergeCell ref="F40:H40"/>
    <mergeCell ref="I40:L40"/>
    <mergeCell ref="F9:G9"/>
    <mergeCell ref="F10:G10"/>
    <mergeCell ref="F11:G11"/>
    <mergeCell ref="F12:G12"/>
    <mergeCell ref="I39:L39"/>
    <mergeCell ref="F14:G14"/>
    <mergeCell ref="F16:G16"/>
    <mergeCell ref="F17:G17"/>
    <mergeCell ref="G29:J29"/>
    <mergeCell ref="F22:G22"/>
    <mergeCell ref="F23:G23"/>
    <mergeCell ref="C39:E39"/>
    <mergeCell ref="F15:G15"/>
    <mergeCell ref="F18:G18"/>
    <mergeCell ref="F19:G19"/>
    <mergeCell ref="F20:G20"/>
    <mergeCell ref="F21:G21"/>
    <mergeCell ref="D28:E28"/>
  </mergeCells>
  <phoneticPr fontId="2"/>
  <pageMargins left="0.78700000000000003" right="0.38" top="0.98399999999999999" bottom="0.77" header="0.51200000000000001" footer="0.51200000000000001"/>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D45"/>
  <sheetViews>
    <sheetView tabSelected="1" zoomScaleNormal="100" zoomScaleSheetLayoutView="100" workbookViewId="0"/>
  </sheetViews>
  <sheetFormatPr defaultRowHeight="12" x14ac:dyDescent="0.15"/>
  <cols>
    <col min="1" max="1" width="1.42578125" customWidth="1"/>
    <col min="2" max="49" width="2.85546875" customWidth="1"/>
    <col min="50" max="50" width="1.42578125" customWidth="1"/>
    <col min="52" max="52" width="9.85546875" style="313" bestFit="1" customWidth="1"/>
    <col min="53" max="53" width="9.28515625" style="313" bestFit="1" customWidth="1"/>
    <col min="54" max="54" width="9.85546875" style="313" bestFit="1" customWidth="1"/>
    <col min="55" max="55" width="10.42578125" bestFit="1" customWidth="1"/>
  </cols>
  <sheetData>
    <row r="1" spans="2:49" ht="22.5" customHeight="1" x14ac:dyDescent="0.15"/>
    <row r="2" spans="2:49" ht="12" customHeight="1" x14ac:dyDescent="0.15">
      <c r="B2" s="379" t="s">
        <v>328</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row>
    <row r="3" spans="2:49" ht="12" customHeight="1" x14ac:dyDescent="0.15">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row>
    <row r="4" spans="2:49" ht="17.25" x14ac:dyDescent="0.15">
      <c r="B4" s="380" t="s">
        <v>161</v>
      </c>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row>
    <row r="5" spans="2:49" ht="18" customHeight="1" thickBot="1" x14ac:dyDescent="0.25">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row>
    <row r="6" spans="2:49" ht="18" customHeight="1" x14ac:dyDescent="0.2">
      <c r="B6" s="233"/>
      <c r="C6" s="381" t="s">
        <v>324</v>
      </c>
      <c r="D6" s="381"/>
      <c r="E6" s="381"/>
      <c r="F6" s="381"/>
      <c r="G6" s="381"/>
      <c r="H6" s="381"/>
      <c r="I6" s="234"/>
      <c r="J6" s="235"/>
      <c r="K6" s="381" t="s">
        <v>259</v>
      </c>
      <c r="L6" s="381"/>
      <c r="M6" s="381"/>
      <c r="N6" s="340">
        <v>7</v>
      </c>
      <c r="O6" s="340"/>
      <c r="P6" s="340"/>
      <c r="Q6" s="381" t="s">
        <v>38</v>
      </c>
      <c r="R6" s="381"/>
      <c r="S6" s="381"/>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7"/>
    </row>
    <row r="7" spans="2:49" ht="18" customHeight="1" x14ac:dyDescent="0.2">
      <c r="B7" s="238"/>
      <c r="C7" s="350"/>
      <c r="D7" s="350"/>
      <c r="E7" s="350"/>
      <c r="F7" s="350"/>
      <c r="G7" s="350"/>
      <c r="H7" s="350"/>
      <c r="I7" s="239"/>
      <c r="J7" s="240"/>
      <c r="K7" s="350"/>
      <c r="L7" s="350"/>
      <c r="M7" s="350"/>
      <c r="N7" s="342"/>
      <c r="O7" s="342"/>
      <c r="P7" s="342"/>
      <c r="Q7" s="350"/>
      <c r="R7" s="350"/>
      <c r="S7" s="350"/>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9"/>
    </row>
    <row r="8" spans="2:49" ht="18" customHeight="1" x14ac:dyDescent="0.2">
      <c r="B8" s="238"/>
      <c r="C8" s="350"/>
      <c r="D8" s="350"/>
      <c r="E8" s="350"/>
      <c r="F8" s="350"/>
      <c r="G8" s="350"/>
      <c r="H8" s="350"/>
      <c r="I8" s="239"/>
      <c r="J8" s="241"/>
      <c r="K8" s="366"/>
      <c r="L8" s="366"/>
      <c r="M8" s="366"/>
      <c r="N8" s="371"/>
      <c r="O8" s="371"/>
      <c r="P8" s="371"/>
      <c r="Q8" s="366"/>
      <c r="R8" s="366"/>
      <c r="S8" s="366"/>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3"/>
    </row>
    <row r="9" spans="2:49" ht="18" customHeight="1" x14ac:dyDescent="0.2">
      <c r="B9" s="244"/>
      <c r="C9" s="382" t="s">
        <v>325</v>
      </c>
      <c r="D9" s="349"/>
      <c r="E9" s="349"/>
      <c r="F9" s="349"/>
      <c r="G9" s="349"/>
      <c r="H9" s="349"/>
      <c r="I9" s="245"/>
      <c r="J9" s="228"/>
      <c r="K9" s="385" t="s">
        <v>329</v>
      </c>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228"/>
      <c r="AU9" s="228"/>
      <c r="AV9" s="228"/>
      <c r="AW9" s="229"/>
    </row>
    <row r="10" spans="2:49" ht="18" customHeight="1" x14ac:dyDescent="0.2">
      <c r="B10" s="238"/>
      <c r="C10" s="350"/>
      <c r="D10" s="350"/>
      <c r="E10" s="350"/>
      <c r="F10" s="350"/>
      <c r="G10" s="350"/>
      <c r="H10" s="350"/>
      <c r="I10" s="239"/>
      <c r="J10" s="228"/>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228"/>
      <c r="AU10" s="228"/>
      <c r="AV10" s="228"/>
      <c r="AW10" s="229"/>
    </row>
    <row r="11" spans="2:49" ht="18" customHeight="1" x14ac:dyDescent="0.2">
      <c r="B11" s="246"/>
      <c r="C11" s="366"/>
      <c r="D11" s="366"/>
      <c r="E11" s="366"/>
      <c r="F11" s="366"/>
      <c r="G11" s="366"/>
      <c r="H11" s="366"/>
      <c r="I11" s="247"/>
      <c r="J11" s="228"/>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228"/>
      <c r="AU11" s="228"/>
      <c r="AV11" s="228"/>
      <c r="AW11" s="229"/>
    </row>
    <row r="12" spans="2:49" ht="18" customHeight="1" x14ac:dyDescent="0.2">
      <c r="B12" s="238"/>
      <c r="C12" s="350" t="s">
        <v>326</v>
      </c>
      <c r="D12" s="350"/>
      <c r="E12" s="350"/>
      <c r="F12" s="350"/>
      <c r="G12" s="350"/>
      <c r="H12" s="350"/>
      <c r="I12" s="239"/>
      <c r="J12" s="248"/>
      <c r="K12" s="383" t="s">
        <v>239</v>
      </c>
      <c r="L12" s="383"/>
      <c r="M12" s="383"/>
      <c r="N12" s="383"/>
      <c r="O12" s="383"/>
      <c r="P12" s="383"/>
      <c r="Q12" s="383"/>
      <c r="R12" s="383"/>
      <c r="S12" s="383"/>
      <c r="T12" s="383"/>
      <c r="U12" s="383"/>
      <c r="V12" s="383"/>
      <c r="W12" s="383"/>
      <c r="X12" s="383"/>
      <c r="Y12" s="383"/>
      <c r="Z12" s="383"/>
      <c r="AA12" s="383"/>
      <c r="AB12" s="383"/>
      <c r="AC12" s="383"/>
      <c r="AD12" s="383"/>
      <c r="AE12" s="383"/>
      <c r="AF12" s="383"/>
      <c r="AG12" s="383" t="s">
        <v>39</v>
      </c>
      <c r="AH12" s="383"/>
      <c r="AI12" s="383"/>
      <c r="AJ12" s="226"/>
      <c r="AK12" s="226"/>
      <c r="AL12" s="226"/>
      <c r="AM12" s="226"/>
      <c r="AN12" s="226"/>
      <c r="AO12" s="226"/>
      <c r="AP12" s="226"/>
      <c r="AQ12" s="226"/>
      <c r="AR12" s="226"/>
      <c r="AS12" s="226"/>
      <c r="AT12" s="226"/>
      <c r="AU12" s="226"/>
      <c r="AV12" s="226"/>
      <c r="AW12" s="227"/>
    </row>
    <row r="13" spans="2:49" ht="18" customHeight="1" x14ac:dyDescent="0.2">
      <c r="B13" s="238"/>
      <c r="C13" s="350"/>
      <c r="D13" s="350"/>
      <c r="E13" s="350"/>
      <c r="F13" s="350"/>
      <c r="G13" s="350"/>
      <c r="H13" s="350"/>
      <c r="I13" s="239"/>
      <c r="J13" s="240"/>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228"/>
      <c r="AK13" s="228"/>
      <c r="AL13" s="228"/>
      <c r="AM13" s="228"/>
      <c r="AN13" s="228"/>
      <c r="AO13" s="228"/>
      <c r="AP13" s="228"/>
      <c r="AQ13" s="228"/>
      <c r="AR13" s="228"/>
      <c r="AS13" s="228"/>
      <c r="AT13" s="228"/>
      <c r="AU13" s="228"/>
      <c r="AV13" s="228"/>
      <c r="AW13" s="229"/>
    </row>
    <row r="14" spans="2:49" ht="18" customHeight="1" x14ac:dyDescent="0.2">
      <c r="B14" s="238"/>
      <c r="C14" s="350"/>
      <c r="D14" s="350"/>
      <c r="E14" s="350"/>
      <c r="F14" s="350"/>
      <c r="G14" s="350"/>
      <c r="H14" s="350"/>
      <c r="I14" s="239"/>
      <c r="J14" s="241"/>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242"/>
      <c r="AK14" s="242"/>
      <c r="AL14" s="242"/>
      <c r="AM14" s="242"/>
      <c r="AN14" s="242"/>
      <c r="AO14" s="242"/>
      <c r="AP14" s="242"/>
      <c r="AQ14" s="242"/>
      <c r="AR14" s="242"/>
      <c r="AS14" s="242"/>
      <c r="AT14" s="242"/>
      <c r="AU14" s="242"/>
      <c r="AV14" s="242"/>
      <c r="AW14" s="243"/>
    </row>
    <row r="15" spans="2:49" ht="18" customHeight="1" x14ac:dyDescent="0.2">
      <c r="B15" s="244"/>
      <c r="C15" s="349" t="s">
        <v>327</v>
      </c>
      <c r="D15" s="349"/>
      <c r="E15" s="349"/>
      <c r="F15" s="349"/>
      <c r="G15" s="349"/>
      <c r="H15" s="349"/>
      <c r="I15" s="245"/>
      <c r="J15" s="228"/>
      <c r="K15" s="350" t="s">
        <v>259</v>
      </c>
      <c r="L15" s="350"/>
      <c r="M15" s="350"/>
      <c r="N15" s="342">
        <v>7</v>
      </c>
      <c r="O15" s="342"/>
      <c r="P15" s="342" t="s">
        <v>34</v>
      </c>
      <c r="Q15" s="342"/>
      <c r="R15" s="342"/>
      <c r="S15" s="342"/>
      <c r="T15" s="342" t="s">
        <v>35</v>
      </c>
      <c r="U15" s="342"/>
      <c r="V15" s="342"/>
      <c r="W15" s="342"/>
      <c r="X15" s="342" t="s">
        <v>40</v>
      </c>
      <c r="Y15" s="342"/>
      <c r="Z15" s="342" t="s">
        <v>41</v>
      </c>
      <c r="AA15" s="342"/>
      <c r="AB15" s="342"/>
      <c r="AC15" s="342"/>
      <c r="AD15" s="350" t="s">
        <v>259</v>
      </c>
      <c r="AE15" s="350"/>
      <c r="AF15" s="350"/>
      <c r="AG15" s="342">
        <v>8</v>
      </c>
      <c r="AH15" s="342"/>
      <c r="AI15" s="342" t="s">
        <v>34</v>
      </c>
      <c r="AJ15" s="342"/>
      <c r="AK15" s="342">
        <v>1</v>
      </c>
      <c r="AL15" s="342"/>
      <c r="AM15" s="342" t="s">
        <v>35</v>
      </c>
      <c r="AN15" s="342"/>
      <c r="AO15" s="342">
        <v>30</v>
      </c>
      <c r="AP15" s="342"/>
      <c r="AQ15" s="342" t="s">
        <v>40</v>
      </c>
      <c r="AR15" s="342"/>
      <c r="AS15" s="342" t="s">
        <v>42</v>
      </c>
      <c r="AT15" s="342"/>
      <c r="AU15" s="342"/>
      <c r="AV15" s="342"/>
      <c r="AW15" s="229"/>
    </row>
    <row r="16" spans="2:49" ht="18" customHeight="1" x14ac:dyDescent="0.2">
      <c r="B16" s="238"/>
      <c r="C16" s="350"/>
      <c r="D16" s="350"/>
      <c r="E16" s="350"/>
      <c r="F16" s="350"/>
      <c r="G16" s="350"/>
      <c r="H16" s="350"/>
      <c r="I16" s="239"/>
      <c r="J16" s="228"/>
      <c r="K16" s="350"/>
      <c r="L16" s="350"/>
      <c r="M16" s="350"/>
      <c r="N16" s="342"/>
      <c r="O16" s="342"/>
      <c r="P16" s="342"/>
      <c r="Q16" s="342"/>
      <c r="R16" s="342"/>
      <c r="S16" s="342"/>
      <c r="T16" s="342"/>
      <c r="U16" s="342"/>
      <c r="V16" s="342"/>
      <c r="W16" s="342"/>
      <c r="X16" s="342"/>
      <c r="Y16" s="342"/>
      <c r="Z16" s="342"/>
      <c r="AA16" s="342"/>
      <c r="AB16" s="342"/>
      <c r="AC16" s="342"/>
      <c r="AD16" s="350"/>
      <c r="AE16" s="350"/>
      <c r="AF16" s="350"/>
      <c r="AG16" s="342"/>
      <c r="AH16" s="342"/>
      <c r="AI16" s="342"/>
      <c r="AJ16" s="342"/>
      <c r="AK16" s="342"/>
      <c r="AL16" s="342"/>
      <c r="AM16" s="342"/>
      <c r="AN16" s="342"/>
      <c r="AO16" s="342"/>
      <c r="AP16" s="342"/>
      <c r="AQ16" s="342"/>
      <c r="AR16" s="342"/>
      <c r="AS16" s="342"/>
      <c r="AT16" s="342"/>
      <c r="AU16" s="342"/>
      <c r="AV16" s="342"/>
      <c r="AW16" s="229"/>
    </row>
    <row r="17" spans="2:56" ht="18" customHeight="1" x14ac:dyDescent="0.2">
      <c r="B17" s="238"/>
      <c r="C17" s="350"/>
      <c r="D17" s="350"/>
      <c r="E17" s="350"/>
      <c r="F17" s="350"/>
      <c r="G17" s="350"/>
      <c r="H17" s="350"/>
      <c r="I17" s="239"/>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30" t="s">
        <v>43</v>
      </c>
      <c r="AM17" s="342"/>
      <c r="AN17" s="342"/>
      <c r="AO17" s="342"/>
      <c r="AP17" s="342"/>
      <c r="AQ17" s="342"/>
      <c r="AR17" s="348" t="s">
        <v>44</v>
      </c>
      <c r="AS17" s="348"/>
      <c r="AT17" s="348"/>
      <c r="AU17" s="348"/>
      <c r="AV17" s="228"/>
      <c r="AW17" s="229"/>
    </row>
    <row r="18" spans="2:56" ht="18" customHeight="1" x14ac:dyDescent="0.2">
      <c r="B18" s="244"/>
      <c r="C18" s="349" t="s">
        <v>37</v>
      </c>
      <c r="D18" s="349"/>
      <c r="E18" s="349"/>
      <c r="F18" s="349"/>
      <c r="G18" s="349"/>
      <c r="H18" s="349"/>
      <c r="I18" s="245"/>
      <c r="J18" s="356" t="s">
        <v>164</v>
      </c>
      <c r="K18" s="352"/>
      <c r="L18" s="352"/>
      <c r="M18" s="352"/>
      <c r="N18" s="357"/>
      <c r="O18" s="248"/>
      <c r="P18" s="352" t="s">
        <v>292</v>
      </c>
      <c r="Q18" s="352"/>
      <c r="R18" s="352"/>
      <c r="S18" s="352"/>
      <c r="T18" s="352"/>
      <c r="U18" s="352"/>
      <c r="V18" s="352"/>
      <c r="W18" s="245"/>
      <c r="X18" s="248"/>
      <c r="Y18" s="343" t="s">
        <v>293</v>
      </c>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5"/>
    </row>
    <row r="19" spans="2:56" ht="18" customHeight="1" x14ac:dyDescent="0.2">
      <c r="B19" s="238"/>
      <c r="C19" s="350"/>
      <c r="D19" s="350"/>
      <c r="E19" s="350"/>
      <c r="F19" s="350"/>
      <c r="G19" s="350"/>
      <c r="H19" s="350"/>
      <c r="I19" s="239"/>
      <c r="J19" s="358"/>
      <c r="K19" s="342"/>
      <c r="L19" s="342"/>
      <c r="M19" s="342"/>
      <c r="N19" s="359"/>
      <c r="O19" s="241"/>
      <c r="P19" s="353"/>
      <c r="Q19" s="353"/>
      <c r="R19" s="353"/>
      <c r="S19" s="353"/>
      <c r="T19" s="353"/>
      <c r="U19" s="353"/>
      <c r="V19" s="353"/>
      <c r="W19" s="247"/>
      <c r="X19" s="241"/>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7"/>
    </row>
    <row r="20" spans="2:56" ht="18" customHeight="1" x14ac:dyDescent="0.2">
      <c r="B20" s="238"/>
      <c r="C20" s="350"/>
      <c r="D20" s="350"/>
      <c r="E20" s="350"/>
      <c r="F20" s="350"/>
      <c r="G20" s="350"/>
      <c r="H20" s="350"/>
      <c r="I20" s="239"/>
      <c r="J20" s="358"/>
      <c r="K20" s="342"/>
      <c r="L20" s="342"/>
      <c r="M20" s="342"/>
      <c r="N20" s="359"/>
      <c r="O20" s="248"/>
      <c r="P20" s="352" t="s">
        <v>163</v>
      </c>
      <c r="Q20" s="354"/>
      <c r="R20" s="354"/>
      <c r="S20" s="354"/>
      <c r="T20" s="354"/>
      <c r="U20" s="354"/>
      <c r="V20" s="354"/>
      <c r="W20" s="245"/>
      <c r="X20" s="248"/>
      <c r="Y20" s="343" t="s">
        <v>294</v>
      </c>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5"/>
    </row>
    <row r="21" spans="2:56" ht="18" customHeight="1" thickBot="1" x14ac:dyDescent="0.25">
      <c r="B21" s="249"/>
      <c r="C21" s="351"/>
      <c r="D21" s="351"/>
      <c r="E21" s="351"/>
      <c r="F21" s="351"/>
      <c r="G21" s="351"/>
      <c r="H21" s="351"/>
      <c r="I21" s="250"/>
      <c r="J21" s="360"/>
      <c r="K21" s="361"/>
      <c r="L21" s="361"/>
      <c r="M21" s="361"/>
      <c r="N21" s="362"/>
      <c r="O21" s="254"/>
      <c r="P21" s="355"/>
      <c r="Q21" s="355"/>
      <c r="R21" s="355"/>
      <c r="S21" s="355"/>
      <c r="T21" s="355"/>
      <c r="U21" s="355"/>
      <c r="V21" s="355"/>
      <c r="W21" s="250"/>
      <c r="X21" s="25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5"/>
    </row>
    <row r="22" spans="2:56" ht="18" customHeight="1" x14ac:dyDescent="0.2">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row>
    <row r="23" spans="2:56" ht="18" customHeight="1" x14ac:dyDescent="0.2">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53"/>
      <c r="AW23" s="253"/>
      <c r="AX23" s="253"/>
      <c r="AY23" s="253"/>
      <c r="AZ23" s="314"/>
      <c r="BA23" s="314"/>
    </row>
    <row r="24" spans="2:56" ht="18" customHeight="1" thickBot="1" x14ac:dyDescent="0.25">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row>
    <row r="25" spans="2:56" ht="18" customHeight="1" x14ac:dyDescent="0.2">
      <c r="B25" s="233"/>
      <c r="C25" s="236"/>
      <c r="D25" s="236"/>
      <c r="E25" s="236"/>
      <c r="F25" s="236"/>
      <c r="G25" s="236"/>
      <c r="H25" s="236"/>
      <c r="I25" s="234"/>
      <c r="J25" s="340" t="s">
        <v>49</v>
      </c>
      <c r="K25" s="340"/>
      <c r="L25" s="340"/>
      <c r="M25" s="340"/>
      <c r="N25" s="340"/>
      <c r="O25" s="340"/>
      <c r="P25" s="340"/>
      <c r="Q25" s="340"/>
      <c r="R25" s="340"/>
      <c r="S25" s="341"/>
      <c r="T25" s="339" t="s">
        <v>50</v>
      </c>
      <c r="U25" s="340"/>
      <c r="V25" s="340"/>
      <c r="W25" s="340"/>
      <c r="X25" s="340"/>
      <c r="Y25" s="340"/>
      <c r="Z25" s="340"/>
      <c r="AA25" s="340"/>
      <c r="AB25" s="340"/>
      <c r="AC25" s="341"/>
      <c r="AD25" s="340" t="s">
        <v>51</v>
      </c>
      <c r="AE25" s="340"/>
      <c r="AF25" s="340"/>
      <c r="AG25" s="340"/>
      <c r="AH25" s="340"/>
      <c r="AI25" s="340"/>
      <c r="AJ25" s="340"/>
      <c r="AK25" s="340"/>
      <c r="AL25" s="340"/>
      <c r="AM25" s="340"/>
      <c r="AN25" s="339" t="s">
        <v>52</v>
      </c>
      <c r="AO25" s="340"/>
      <c r="AP25" s="340"/>
      <c r="AQ25" s="340"/>
      <c r="AR25" s="340"/>
      <c r="AS25" s="340"/>
      <c r="AT25" s="340"/>
      <c r="AU25" s="340"/>
      <c r="AV25" s="340"/>
      <c r="AW25" s="376"/>
    </row>
    <row r="26" spans="2:56" ht="18" customHeight="1" x14ac:dyDescent="0.2">
      <c r="B26" s="246"/>
      <c r="C26" s="242"/>
      <c r="D26" s="242"/>
      <c r="E26" s="242"/>
      <c r="F26" s="242"/>
      <c r="G26" s="242"/>
      <c r="H26" s="242"/>
      <c r="I26" s="247"/>
      <c r="J26" s="371"/>
      <c r="K26" s="371"/>
      <c r="L26" s="371"/>
      <c r="M26" s="371"/>
      <c r="N26" s="371"/>
      <c r="O26" s="371"/>
      <c r="P26" s="371"/>
      <c r="Q26" s="371"/>
      <c r="R26" s="371"/>
      <c r="S26" s="372"/>
      <c r="T26" s="373" t="s">
        <v>162</v>
      </c>
      <c r="U26" s="371"/>
      <c r="V26" s="371"/>
      <c r="W26" s="371"/>
      <c r="X26" s="371"/>
      <c r="Y26" s="371"/>
      <c r="Z26" s="371"/>
      <c r="AA26" s="371"/>
      <c r="AB26" s="371"/>
      <c r="AC26" s="372"/>
      <c r="AD26" s="373" t="s">
        <v>162</v>
      </c>
      <c r="AE26" s="371"/>
      <c r="AF26" s="371"/>
      <c r="AG26" s="371"/>
      <c r="AH26" s="371"/>
      <c r="AI26" s="371"/>
      <c r="AJ26" s="371"/>
      <c r="AK26" s="371"/>
      <c r="AL26" s="371"/>
      <c r="AM26" s="372"/>
      <c r="AN26" s="373"/>
      <c r="AO26" s="371"/>
      <c r="AP26" s="371"/>
      <c r="AQ26" s="371"/>
      <c r="AR26" s="371"/>
      <c r="AS26" s="371"/>
      <c r="AT26" s="371"/>
      <c r="AU26" s="371"/>
      <c r="AV26" s="371"/>
      <c r="AW26" s="377"/>
    </row>
    <row r="27" spans="2:56" ht="18" customHeight="1" x14ac:dyDescent="0.2">
      <c r="B27" s="244"/>
      <c r="C27" s="349" t="s">
        <v>45</v>
      </c>
      <c r="D27" s="349"/>
      <c r="E27" s="349"/>
      <c r="F27" s="349"/>
      <c r="G27" s="349"/>
      <c r="H27" s="349"/>
      <c r="I27" s="245"/>
      <c r="J27" s="248"/>
      <c r="K27" s="226"/>
      <c r="L27" s="226"/>
      <c r="M27" s="226"/>
      <c r="N27" s="226"/>
      <c r="O27" s="226"/>
      <c r="P27" s="226"/>
      <c r="Q27" s="226"/>
      <c r="R27" s="226"/>
      <c r="S27" s="255" t="s">
        <v>47</v>
      </c>
      <c r="T27" s="252"/>
      <c r="U27" s="251"/>
      <c r="V27" s="251"/>
      <c r="W27" s="251"/>
      <c r="X27" s="251"/>
      <c r="Y27" s="251"/>
      <c r="Z27" s="251"/>
      <c r="AA27" s="251"/>
      <c r="AB27" s="251"/>
      <c r="AC27" s="256" t="s">
        <v>47</v>
      </c>
      <c r="AD27" s="251"/>
      <c r="AE27" s="251"/>
      <c r="AF27" s="251"/>
      <c r="AG27" s="251"/>
      <c r="AH27" s="251"/>
      <c r="AI27" s="251"/>
      <c r="AJ27" s="251"/>
      <c r="AK27" s="251"/>
      <c r="AL27" s="251"/>
      <c r="AM27" s="255" t="s">
        <v>47</v>
      </c>
      <c r="AN27" s="248"/>
      <c r="AO27" s="226"/>
      <c r="AP27" s="369"/>
      <c r="AQ27" s="369"/>
      <c r="AR27" s="369"/>
      <c r="AS27" s="369"/>
      <c r="AT27" s="369"/>
      <c r="AU27" s="369"/>
      <c r="AV27" s="369"/>
      <c r="AW27" s="370"/>
      <c r="BC27" s="286"/>
    </row>
    <row r="28" spans="2:56" ht="18" customHeight="1" x14ac:dyDescent="0.2">
      <c r="B28" s="238"/>
      <c r="C28" s="350"/>
      <c r="D28" s="350"/>
      <c r="E28" s="350"/>
      <c r="F28" s="350"/>
      <c r="G28" s="350"/>
      <c r="H28" s="350"/>
      <c r="I28" s="239"/>
      <c r="J28" s="240"/>
      <c r="K28" s="338"/>
      <c r="L28" s="338"/>
      <c r="M28" s="338"/>
      <c r="N28" s="338"/>
      <c r="O28" s="338"/>
      <c r="P28" s="338"/>
      <c r="Q28" s="338"/>
      <c r="R28" s="338"/>
      <c r="S28" s="228"/>
      <c r="T28" s="240"/>
      <c r="U28" s="338"/>
      <c r="V28" s="338"/>
      <c r="W28" s="338"/>
      <c r="X28" s="338"/>
      <c r="Y28" s="338"/>
      <c r="Z28" s="338"/>
      <c r="AA28" s="338"/>
      <c r="AB28" s="338"/>
      <c r="AC28" s="239"/>
      <c r="AD28" s="228"/>
      <c r="AE28" s="338"/>
      <c r="AF28" s="338"/>
      <c r="AG28" s="338"/>
      <c r="AH28" s="338"/>
      <c r="AI28" s="338"/>
      <c r="AJ28" s="338"/>
      <c r="AK28" s="338"/>
      <c r="AL28" s="338"/>
      <c r="AM28" s="228"/>
      <c r="AN28" s="240"/>
      <c r="AO28" s="228"/>
      <c r="AP28" s="338"/>
      <c r="AQ28" s="338"/>
      <c r="AR28" s="338"/>
      <c r="AS28" s="338"/>
      <c r="AT28" s="338"/>
      <c r="AU28" s="338"/>
      <c r="AV28" s="338"/>
      <c r="AW28" s="378"/>
    </row>
    <row r="29" spans="2:56" ht="18" customHeight="1" x14ac:dyDescent="0.2">
      <c r="B29" s="246"/>
      <c r="C29" s="366"/>
      <c r="D29" s="366"/>
      <c r="E29" s="366"/>
      <c r="F29" s="366"/>
      <c r="G29" s="366"/>
      <c r="H29" s="366"/>
      <c r="I29" s="247"/>
      <c r="J29" s="241"/>
      <c r="K29" s="242"/>
      <c r="L29" s="242"/>
      <c r="M29" s="242"/>
      <c r="N29" s="242"/>
      <c r="O29" s="242"/>
      <c r="P29" s="242"/>
      <c r="Q29" s="242"/>
      <c r="R29" s="242"/>
      <c r="S29" s="242"/>
      <c r="T29" s="241"/>
      <c r="U29" s="242"/>
      <c r="V29" s="242"/>
      <c r="W29" s="242"/>
      <c r="X29" s="242"/>
      <c r="Y29" s="242"/>
      <c r="Z29" s="242"/>
      <c r="AA29" s="242"/>
      <c r="AB29" s="242"/>
      <c r="AC29" s="247"/>
      <c r="AD29" s="242"/>
      <c r="AE29" s="242"/>
      <c r="AF29" s="242"/>
      <c r="AG29" s="242"/>
      <c r="AH29" s="242"/>
      <c r="AI29" s="242"/>
      <c r="AJ29" s="242"/>
      <c r="AK29" s="242"/>
      <c r="AL29" s="242"/>
      <c r="AM29" s="242"/>
      <c r="AN29" s="241"/>
      <c r="AO29" s="242"/>
      <c r="AP29" s="367"/>
      <c r="AQ29" s="367"/>
      <c r="AR29" s="367"/>
      <c r="AS29" s="367"/>
      <c r="AT29" s="367"/>
      <c r="AU29" s="367"/>
      <c r="AV29" s="367"/>
      <c r="AW29" s="368"/>
      <c r="BD29" s="315"/>
    </row>
    <row r="30" spans="2:56" ht="18" customHeight="1" x14ac:dyDescent="0.2">
      <c r="B30" s="238"/>
      <c r="C30" s="363" t="s">
        <v>9</v>
      </c>
      <c r="D30" s="363"/>
      <c r="E30" s="363"/>
      <c r="F30" s="363"/>
      <c r="G30" s="363"/>
      <c r="H30" s="363"/>
      <c r="I30" s="239"/>
      <c r="J30" s="228"/>
      <c r="K30" s="228"/>
      <c r="L30" s="228"/>
      <c r="M30" s="228"/>
      <c r="N30" s="228"/>
      <c r="O30" s="228"/>
      <c r="P30" s="228"/>
      <c r="Q30" s="228"/>
      <c r="R30" s="228"/>
      <c r="S30" s="228"/>
      <c r="T30" s="240"/>
      <c r="U30" s="228"/>
      <c r="V30" s="228"/>
      <c r="W30" s="228"/>
      <c r="X30" s="228"/>
      <c r="Y30" s="228"/>
      <c r="Z30" s="228"/>
      <c r="AA30" s="228"/>
      <c r="AB30" s="228"/>
      <c r="AC30" s="239"/>
      <c r="AD30" s="228"/>
      <c r="AE30" s="228"/>
      <c r="AF30" s="228"/>
      <c r="AG30" s="228"/>
      <c r="AH30" s="228"/>
      <c r="AI30" s="228"/>
      <c r="AJ30" s="228"/>
      <c r="AK30" s="228"/>
      <c r="AL30" s="228"/>
      <c r="AM30" s="228"/>
      <c r="AN30" s="240"/>
      <c r="AO30" s="228"/>
      <c r="AP30" s="228"/>
      <c r="AQ30" s="228"/>
      <c r="AR30" s="228"/>
      <c r="AS30" s="228"/>
      <c r="AT30" s="228"/>
      <c r="AU30" s="228"/>
      <c r="AV30" s="228"/>
      <c r="AW30" s="229"/>
    </row>
    <row r="31" spans="2:56" ht="18" customHeight="1" x14ac:dyDescent="0.2">
      <c r="B31" s="238"/>
      <c r="C31" s="364"/>
      <c r="D31" s="364"/>
      <c r="E31" s="364"/>
      <c r="F31" s="364"/>
      <c r="G31" s="364"/>
      <c r="H31" s="364"/>
      <c r="I31" s="239"/>
      <c r="J31" s="228"/>
      <c r="K31" s="228"/>
      <c r="L31" s="228"/>
      <c r="M31" s="228"/>
      <c r="N31" s="228"/>
      <c r="O31" s="228"/>
      <c r="P31" s="228"/>
      <c r="Q31" s="228"/>
      <c r="R31" s="228"/>
      <c r="S31" s="228"/>
      <c r="T31" s="240"/>
      <c r="U31" s="228"/>
      <c r="V31" s="228"/>
      <c r="W31" s="228"/>
      <c r="X31" s="228"/>
      <c r="Y31" s="228"/>
      <c r="Z31" s="228"/>
      <c r="AA31" s="228"/>
      <c r="AB31" s="228"/>
      <c r="AC31" s="239"/>
      <c r="AD31" s="228"/>
      <c r="AE31" s="228"/>
      <c r="AF31" s="228"/>
      <c r="AG31" s="228"/>
      <c r="AH31" s="228"/>
      <c r="AI31" s="228"/>
      <c r="AJ31" s="228"/>
      <c r="AK31" s="228"/>
      <c r="AL31" s="228"/>
      <c r="AM31" s="228"/>
      <c r="AN31" s="240"/>
      <c r="AO31" s="228"/>
      <c r="AP31" s="228"/>
      <c r="AQ31" s="228"/>
      <c r="AR31" s="228"/>
      <c r="AS31" s="228"/>
      <c r="AT31" s="228"/>
      <c r="AU31" s="228"/>
      <c r="AV31" s="228"/>
      <c r="AW31" s="229"/>
    </row>
    <row r="32" spans="2:56" ht="18" customHeight="1" x14ac:dyDescent="0.2">
      <c r="B32" s="238"/>
      <c r="C32" s="365"/>
      <c r="D32" s="365"/>
      <c r="E32" s="365"/>
      <c r="F32" s="365"/>
      <c r="G32" s="365"/>
      <c r="H32" s="365"/>
      <c r="I32" s="239"/>
      <c r="J32" s="228"/>
      <c r="K32" s="228"/>
      <c r="L32" s="228"/>
      <c r="M32" s="228"/>
      <c r="N32" s="228"/>
      <c r="O32" s="228"/>
      <c r="P32" s="228"/>
      <c r="Q32" s="228"/>
      <c r="R32" s="228"/>
      <c r="S32" s="228"/>
      <c r="T32" s="240"/>
      <c r="U32" s="228"/>
      <c r="V32" s="228"/>
      <c r="W32" s="228"/>
      <c r="X32" s="228"/>
      <c r="Y32" s="228"/>
      <c r="Z32" s="228"/>
      <c r="AA32" s="228"/>
      <c r="AB32" s="228"/>
      <c r="AC32" s="239"/>
      <c r="AD32" s="228"/>
      <c r="AE32" s="228"/>
      <c r="AF32" s="228"/>
      <c r="AG32" s="228"/>
      <c r="AH32" s="228"/>
      <c r="AI32" s="228"/>
      <c r="AJ32" s="228"/>
      <c r="AK32" s="228"/>
      <c r="AL32" s="228"/>
      <c r="AM32" s="228"/>
      <c r="AN32" s="240"/>
      <c r="AO32" s="228"/>
      <c r="AP32" s="228"/>
      <c r="AQ32" s="228"/>
      <c r="AR32" s="228"/>
      <c r="AS32" s="228"/>
      <c r="AT32" s="228"/>
      <c r="AU32" s="228"/>
      <c r="AV32" s="228"/>
      <c r="AW32" s="229"/>
    </row>
    <row r="33" spans="2:49" ht="18" customHeight="1" x14ac:dyDescent="0.2">
      <c r="B33" s="244"/>
      <c r="C33" s="363" t="s">
        <v>9</v>
      </c>
      <c r="D33" s="363"/>
      <c r="E33" s="363"/>
      <c r="F33" s="363"/>
      <c r="G33" s="363"/>
      <c r="H33" s="363"/>
      <c r="I33" s="245"/>
      <c r="J33" s="248"/>
      <c r="K33" s="226"/>
      <c r="L33" s="226"/>
      <c r="M33" s="226"/>
      <c r="N33" s="226"/>
      <c r="O33" s="226"/>
      <c r="P33" s="226"/>
      <c r="Q33" s="226"/>
      <c r="R33" s="226"/>
      <c r="S33" s="226"/>
      <c r="T33" s="248"/>
      <c r="U33" s="226"/>
      <c r="V33" s="226"/>
      <c r="W33" s="226"/>
      <c r="X33" s="226"/>
      <c r="Y33" s="226"/>
      <c r="Z33" s="226"/>
      <c r="AA33" s="226"/>
      <c r="AB33" s="226"/>
      <c r="AC33" s="245"/>
      <c r="AD33" s="226"/>
      <c r="AE33" s="226"/>
      <c r="AF33" s="226"/>
      <c r="AG33" s="226"/>
      <c r="AH33" s="226"/>
      <c r="AI33" s="226"/>
      <c r="AJ33" s="226"/>
      <c r="AK33" s="226"/>
      <c r="AL33" s="226"/>
      <c r="AM33" s="226"/>
      <c r="AN33" s="248"/>
      <c r="AO33" s="226"/>
      <c r="AP33" s="226"/>
      <c r="AQ33" s="226"/>
      <c r="AR33" s="226"/>
      <c r="AS33" s="226"/>
      <c r="AT33" s="226"/>
      <c r="AU33" s="226"/>
      <c r="AV33" s="226"/>
      <c r="AW33" s="227"/>
    </row>
    <row r="34" spans="2:49" ht="18" customHeight="1" x14ac:dyDescent="0.2">
      <c r="B34" s="238"/>
      <c r="C34" s="364"/>
      <c r="D34" s="364"/>
      <c r="E34" s="364"/>
      <c r="F34" s="364"/>
      <c r="G34" s="364"/>
      <c r="H34" s="364"/>
      <c r="I34" s="239"/>
      <c r="J34" s="240"/>
      <c r="K34" s="228"/>
      <c r="L34" s="228"/>
      <c r="M34" s="228"/>
      <c r="N34" s="228"/>
      <c r="O34" s="228"/>
      <c r="P34" s="228"/>
      <c r="Q34" s="228"/>
      <c r="R34" s="228"/>
      <c r="S34" s="228"/>
      <c r="T34" s="240"/>
      <c r="U34" s="228"/>
      <c r="V34" s="228"/>
      <c r="W34" s="228"/>
      <c r="X34" s="228"/>
      <c r="Y34" s="228"/>
      <c r="Z34" s="228"/>
      <c r="AA34" s="228"/>
      <c r="AB34" s="228"/>
      <c r="AC34" s="239"/>
      <c r="AD34" s="228"/>
      <c r="AE34" s="228"/>
      <c r="AF34" s="228"/>
      <c r="AG34" s="228"/>
      <c r="AH34" s="228"/>
      <c r="AI34" s="228"/>
      <c r="AJ34" s="228"/>
      <c r="AK34" s="228"/>
      <c r="AL34" s="228"/>
      <c r="AM34" s="228"/>
      <c r="AN34" s="240"/>
      <c r="AO34" s="228"/>
      <c r="AP34" s="228"/>
      <c r="AQ34" s="228"/>
      <c r="AR34" s="228"/>
      <c r="AS34" s="228"/>
      <c r="AT34" s="228"/>
      <c r="AU34" s="228"/>
      <c r="AV34" s="228"/>
      <c r="AW34" s="229"/>
    </row>
    <row r="35" spans="2:49" ht="18" customHeight="1" x14ac:dyDescent="0.2">
      <c r="B35" s="246"/>
      <c r="C35" s="365"/>
      <c r="D35" s="365"/>
      <c r="E35" s="365"/>
      <c r="F35" s="365"/>
      <c r="G35" s="365"/>
      <c r="H35" s="365"/>
      <c r="I35" s="247"/>
      <c r="J35" s="241"/>
      <c r="K35" s="242"/>
      <c r="L35" s="242"/>
      <c r="M35" s="242"/>
      <c r="N35" s="242"/>
      <c r="O35" s="242"/>
      <c r="P35" s="242"/>
      <c r="Q35" s="242"/>
      <c r="R35" s="242"/>
      <c r="S35" s="242"/>
      <c r="T35" s="241"/>
      <c r="U35" s="242"/>
      <c r="V35" s="242"/>
      <c r="W35" s="242"/>
      <c r="X35" s="242"/>
      <c r="Y35" s="242"/>
      <c r="Z35" s="242"/>
      <c r="AA35" s="242"/>
      <c r="AB35" s="242"/>
      <c r="AC35" s="247"/>
      <c r="AD35" s="242"/>
      <c r="AE35" s="242"/>
      <c r="AF35" s="242"/>
      <c r="AG35" s="242"/>
      <c r="AH35" s="242"/>
      <c r="AI35" s="242"/>
      <c r="AJ35" s="242"/>
      <c r="AK35" s="242"/>
      <c r="AL35" s="242"/>
      <c r="AM35" s="242"/>
      <c r="AN35" s="241"/>
      <c r="AO35" s="242"/>
      <c r="AP35" s="242"/>
      <c r="AQ35" s="242"/>
      <c r="AR35" s="242"/>
      <c r="AS35" s="242"/>
      <c r="AT35" s="242"/>
      <c r="AU35" s="242"/>
      <c r="AV35" s="242"/>
      <c r="AW35" s="243"/>
    </row>
    <row r="36" spans="2:49" ht="18" customHeight="1" x14ac:dyDescent="0.2">
      <c r="B36" s="244"/>
      <c r="C36" s="349" t="s">
        <v>46</v>
      </c>
      <c r="D36" s="349"/>
      <c r="E36" s="349"/>
      <c r="F36" s="349"/>
      <c r="G36" s="349"/>
      <c r="H36" s="349"/>
      <c r="I36" s="245"/>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9"/>
    </row>
    <row r="37" spans="2:49" ht="18" customHeight="1" x14ac:dyDescent="0.2">
      <c r="B37" s="238"/>
      <c r="C37" s="350"/>
      <c r="D37" s="350"/>
      <c r="E37" s="350"/>
      <c r="F37" s="350"/>
      <c r="G37" s="350"/>
      <c r="H37" s="350"/>
      <c r="I37" s="239"/>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9"/>
    </row>
    <row r="38" spans="2:49" ht="18" customHeight="1" x14ac:dyDescent="0.2">
      <c r="B38" s="238"/>
      <c r="C38" s="350"/>
      <c r="D38" s="350"/>
      <c r="E38" s="350"/>
      <c r="F38" s="350"/>
      <c r="G38" s="350"/>
      <c r="H38" s="350"/>
      <c r="I38" s="239"/>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9"/>
    </row>
    <row r="39" spans="2:49" ht="18" customHeight="1" x14ac:dyDescent="0.2">
      <c r="B39" s="238"/>
      <c r="C39" s="350"/>
      <c r="D39" s="350"/>
      <c r="E39" s="350"/>
      <c r="F39" s="350"/>
      <c r="G39" s="350"/>
      <c r="H39" s="350"/>
      <c r="I39" s="239"/>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9"/>
    </row>
    <row r="40" spans="2:49" ht="18" customHeight="1" x14ac:dyDescent="0.2">
      <c r="B40" s="238"/>
      <c r="C40" s="350"/>
      <c r="D40" s="350"/>
      <c r="E40" s="350"/>
      <c r="F40" s="350"/>
      <c r="G40" s="350"/>
      <c r="H40" s="350"/>
      <c r="I40" s="239"/>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9"/>
    </row>
    <row r="41" spans="2:49" ht="18" customHeight="1" x14ac:dyDescent="0.2">
      <c r="B41" s="238"/>
      <c r="C41" s="350"/>
      <c r="D41" s="350"/>
      <c r="E41" s="350"/>
      <c r="F41" s="350"/>
      <c r="G41" s="350"/>
      <c r="H41" s="350"/>
      <c r="I41" s="239"/>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9"/>
    </row>
    <row r="42" spans="2:49" ht="18" customHeight="1" x14ac:dyDescent="0.2">
      <c r="B42" s="238"/>
      <c r="C42" s="350"/>
      <c r="D42" s="350"/>
      <c r="E42" s="350"/>
      <c r="F42" s="350"/>
      <c r="G42" s="350"/>
      <c r="H42" s="350"/>
      <c r="I42" s="239"/>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9"/>
    </row>
    <row r="43" spans="2:49" ht="18" customHeight="1" x14ac:dyDescent="0.2">
      <c r="B43" s="238"/>
      <c r="C43" s="350"/>
      <c r="D43" s="350"/>
      <c r="E43" s="350"/>
      <c r="F43" s="350"/>
      <c r="G43" s="350"/>
      <c r="H43" s="350"/>
      <c r="I43" s="239"/>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9"/>
    </row>
    <row r="44" spans="2:49" ht="18" customHeight="1" x14ac:dyDescent="0.2">
      <c r="B44" s="238"/>
      <c r="C44" s="350"/>
      <c r="D44" s="350"/>
      <c r="E44" s="350"/>
      <c r="F44" s="350"/>
      <c r="G44" s="350"/>
      <c r="H44" s="350"/>
      <c r="I44" s="239"/>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9"/>
    </row>
    <row r="45" spans="2:49" ht="18" customHeight="1" thickBot="1" x14ac:dyDescent="0.25">
      <c r="B45" s="249"/>
      <c r="C45" s="351"/>
      <c r="D45" s="351"/>
      <c r="E45" s="351"/>
      <c r="F45" s="351"/>
      <c r="G45" s="351"/>
      <c r="H45" s="351"/>
      <c r="I45" s="250"/>
      <c r="J45" s="254"/>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2"/>
    </row>
  </sheetData>
  <mergeCells count="52">
    <mergeCell ref="C9:H11"/>
    <mergeCell ref="K12:AF14"/>
    <mergeCell ref="R15:S16"/>
    <mergeCell ref="T15:U16"/>
    <mergeCell ref="AD15:AF16"/>
    <mergeCell ref="P15:Q16"/>
    <mergeCell ref="K9:AS11"/>
    <mergeCell ref="C15:H17"/>
    <mergeCell ref="C12:H14"/>
    <mergeCell ref="AG12:AI14"/>
    <mergeCell ref="B2:AW3"/>
    <mergeCell ref="B4:AW4"/>
    <mergeCell ref="Q6:S8"/>
    <mergeCell ref="K6:M8"/>
    <mergeCell ref="N6:P8"/>
    <mergeCell ref="C6:H8"/>
    <mergeCell ref="AP29:AW29"/>
    <mergeCell ref="AP27:AW27"/>
    <mergeCell ref="J25:S26"/>
    <mergeCell ref="T26:AC26"/>
    <mergeCell ref="AS15:AV16"/>
    <mergeCell ref="AK15:AL16"/>
    <mergeCell ref="AM15:AN16"/>
    <mergeCell ref="AO15:AP16"/>
    <mergeCell ref="Y20:AW21"/>
    <mergeCell ref="AI15:AJ16"/>
    <mergeCell ref="AN25:AW26"/>
    <mergeCell ref="AD26:AM26"/>
    <mergeCell ref="AP28:AW28"/>
    <mergeCell ref="Z15:AC16"/>
    <mergeCell ref="K15:M16"/>
    <mergeCell ref="N15:O16"/>
    <mergeCell ref="C30:H32"/>
    <mergeCell ref="C33:H35"/>
    <mergeCell ref="K28:R28"/>
    <mergeCell ref="C36:H45"/>
    <mergeCell ref="C27:H29"/>
    <mergeCell ref="C18:H21"/>
    <mergeCell ref="P18:V19"/>
    <mergeCell ref="P20:V21"/>
    <mergeCell ref="J18:N21"/>
    <mergeCell ref="U28:AB28"/>
    <mergeCell ref="AE28:AL28"/>
    <mergeCell ref="T25:AC25"/>
    <mergeCell ref="AD25:AM25"/>
    <mergeCell ref="X15:Y16"/>
    <mergeCell ref="V15:W16"/>
    <mergeCell ref="AM17:AQ17"/>
    <mergeCell ref="AQ15:AR16"/>
    <mergeCell ref="AG15:AH16"/>
    <mergeCell ref="Y18:AW19"/>
    <mergeCell ref="AR17:AU17"/>
  </mergeCells>
  <phoneticPr fontId="2"/>
  <printOptions horizontalCentered="1"/>
  <pageMargins left="0.78740157480314965" right="0.39370078740157483" top="0.78740157480314965" bottom="0.39370078740157483" header="0" footer="0"/>
  <pageSetup paperSize="9" scale="7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2"/>
  <sheetViews>
    <sheetView view="pageBreakPreview" zoomScaleNormal="100" zoomScaleSheetLayoutView="100" workbookViewId="0">
      <selection sqref="A1:U1"/>
    </sheetView>
  </sheetViews>
  <sheetFormatPr defaultRowHeight="12" x14ac:dyDescent="0.15"/>
  <cols>
    <col min="1" max="1" width="16.7109375" customWidth="1"/>
    <col min="2" max="2" width="16.7109375" style="80" customWidth="1"/>
    <col min="3" max="3" width="16.7109375" customWidth="1"/>
    <col min="4" max="4" width="5.42578125" style="37" bestFit="1" customWidth="1"/>
    <col min="5" max="5" width="5.85546875" customWidth="1"/>
    <col min="6" max="6" width="2.85546875" customWidth="1"/>
    <col min="7" max="7" width="1.42578125" customWidth="1"/>
    <col min="8" max="8" width="11" bestFit="1" customWidth="1"/>
    <col min="9" max="10" width="1.42578125" customWidth="1"/>
    <col min="11" max="11" width="13.85546875" style="103" bestFit="1" customWidth="1"/>
    <col min="12" max="12" width="1.42578125" customWidth="1"/>
    <col min="13" max="13" width="5.85546875" customWidth="1"/>
    <col min="14" max="14" width="2.85546875" customWidth="1"/>
    <col min="15" max="15" width="1.42578125" customWidth="1"/>
    <col min="16" max="16" width="11" customWidth="1"/>
    <col min="17" max="18" width="1.42578125" customWidth="1"/>
    <col min="19" max="19" width="13.85546875" customWidth="1"/>
    <col min="20" max="20" width="1.42578125" customWidth="1"/>
    <col min="21" max="21" width="20.7109375" style="80" customWidth="1"/>
    <col min="23" max="23" width="10.42578125" bestFit="1" customWidth="1"/>
    <col min="24" max="24" width="11.5703125" bestFit="1" customWidth="1"/>
  </cols>
  <sheetData>
    <row r="1" spans="1:25" ht="24" x14ac:dyDescent="0.25">
      <c r="A1" s="388" t="s">
        <v>295</v>
      </c>
      <c r="B1" s="389"/>
      <c r="C1" s="389"/>
      <c r="D1" s="389"/>
      <c r="E1" s="389"/>
      <c r="F1" s="389"/>
      <c r="G1" s="389"/>
      <c r="H1" s="389"/>
      <c r="I1" s="389"/>
      <c r="J1" s="389"/>
      <c r="K1" s="389"/>
      <c r="L1" s="389"/>
      <c r="M1" s="389"/>
      <c r="N1" s="389"/>
      <c r="O1" s="389"/>
      <c r="P1" s="389"/>
      <c r="Q1" s="389"/>
      <c r="R1" s="389"/>
      <c r="S1" s="389"/>
      <c r="T1" s="389"/>
      <c r="U1" s="389"/>
    </row>
    <row r="2" spans="1:25" ht="27" customHeight="1" thickBot="1" x14ac:dyDescent="0.2">
      <c r="A2" s="397" t="str">
        <f>起工!K9</f>
        <v>山口県国際総合センター アリーナ棟音響機器の購入</v>
      </c>
      <c r="B2" s="397"/>
      <c r="C2" s="397"/>
      <c r="D2" s="397"/>
      <c r="E2" s="397"/>
      <c r="F2" s="397"/>
      <c r="G2" s="397"/>
      <c r="H2" s="397"/>
      <c r="I2" s="397"/>
      <c r="J2" s="397"/>
      <c r="K2" s="397"/>
      <c r="M2" s="18"/>
    </row>
    <row r="3" spans="1:25" ht="15" customHeight="1" x14ac:dyDescent="0.15">
      <c r="A3" s="393" t="s">
        <v>1</v>
      </c>
      <c r="B3" s="390" t="s">
        <v>2</v>
      </c>
      <c r="C3" s="393" t="s">
        <v>3</v>
      </c>
      <c r="D3" s="393" t="s">
        <v>4</v>
      </c>
      <c r="E3" s="395" t="s">
        <v>5</v>
      </c>
      <c r="F3" s="395"/>
      <c r="G3" s="395"/>
      <c r="H3" s="395"/>
      <c r="I3" s="395"/>
      <c r="J3" s="395"/>
      <c r="K3" s="395"/>
      <c r="L3" s="395"/>
      <c r="M3" s="396" t="s">
        <v>9</v>
      </c>
      <c r="N3" s="395"/>
      <c r="O3" s="395"/>
      <c r="P3" s="395"/>
      <c r="Q3" s="395"/>
      <c r="R3" s="395"/>
      <c r="S3" s="395"/>
      <c r="T3" s="395"/>
      <c r="U3" s="390" t="s">
        <v>11</v>
      </c>
    </row>
    <row r="4" spans="1:25" ht="15" customHeight="1" thickBot="1" x14ac:dyDescent="0.2">
      <c r="A4" s="394"/>
      <c r="B4" s="391"/>
      <c r="C4" s="394"/>
      <c r="D4" s="394"/>
      <c r="E4" s="354" t="s">
        <v>6</v>
      </c>
      <c r="F4" s="354"/>
      <c r="G4" s="49"/>
      <c r="H4" s="48" t="s">
        <v>7</v>
      </c>
      <c r="I4" s="48"/>
      <c r="J4" s="49"/>
      <c r="K4" s="104" t="s">
        <v>8</v>
      </c>
      <c r="L4" s="48"/>
      <c r="M4" s="392" t="s">
        <v>6</v>
      </c>
      <c r="N4" s="354"/>
      <c r="O4" s="49"/>
      <c r="P4" s="48" t="s">
        <v>7</v>
      </c>
      <c r="Q4" s="48"/>
      <c r="R4" s="49"/>
      <c r="S4" s="48" t="s">
        <v>8</v>
      </c>
      <c r="T4" s="48"/>
      <c r="U4" s="391"/>
    </row>
    <row r="5" spans="1:25" ht="15" customHeight="1" x14ac:dyDescent="0.15">
      <c r="A5" s="20"/>
      <c r="B5" s="109"/>
      <c r="C5" s="20"/>
      <c r="D5" s="38"/>
      <c r="E5" s="21"/>
      <c r="F5" s="22"/>
      <c r="G5" s="23" t="str">
        <f>IF(H5&gt;0,"[","")</f>
        <v/>
      </c>
      <c r="H5" s="24"/>
      <c r="I5" s="25" t="str">
        <f>IF(H5&gt;0,"]","")</f>
        <v/>
      </c>
      <c r="J5" s="23" t="str">
        <f>IF(K5&gt;0,"[","")</f>
        <v/>
      </c>
      <c r="K5" s="105"/>
      <c r="L5" s="25" t="str">
        <f>IF(K5&gt;0,"]","")</f>
        <v/>
      </c>
      <c r="M5" s="26"/>
      <c r="N5" s="25"/>
      <c r="O5" s="23" t="str">
        <f>IF(P5&gt;0,"[","")</f>
        <v/>
      </c>
      <c r="P5" s="24"/>
      <c r="Q5" s="25" t="str">
        <f>IF(P5&gt;0,"]","")</f>
        <v/>
      </c>
      <c r="R5" s="23" t="str">
        <f>IF(S5&gt;0,"[","")</f>
        <v/>
      </c>
      <c r="S5" s="24"/>
      <c r="T5" s="25" t="str">
        <f>IF(S5&gt;0,"]","")</f>
        <v/>
      </c>
      <c r="U5" s="109"/>
    </row>
    <row r="6" spans="1:25" ht="15" customHeight="1" x14ac:dyDescent="0.15">
      <c r="A6" s="3"/>
      <c r="B6" s="3"/>
      <c r="C6" s="3"/>
      <c r="D6" s="39"/>
      <c r="E6" s="4"/>
      <c r="F6" s="5"/>
      <c r="G6" s="7" t="str">
        <f>IF(H6&gt;0,"(","")</f>
        <v/>
      </c>
      <c r="H6" s="1"/>
      <c r="I6" t="str">
        <f>IF(H6&gt;0,")","")</f>
        <v/>
      </c>
      <c r="J6" s="7" t="str">
        <f>IF(K6&gt;0,"(","")</f>
        <v/>
      </c>
      <c r="L6" t="str">
        <f>IF(K6&gt;0,")","")</f>
        <v/>
      </c>
      <c r="M6" s="8"/>
      <c r="O6" s="7" t="str">
        <f>IF(P6&gt;0,"(","")</f>
        <v/>
      </c>
      <c r="P6" s="1"/>
      <c r="Q6" t="str">
        <f>IF(P6&gt;0,")","")</f>
        <v/>
      </c>
      <c r="R6" s="7" t="str">
        <f>IF(S6&gt;0,"(","")</f>
        <v/>
      </c>
      <c r="S6" s="1"/>
      <c r="T6" t="str">
        <f>IF(S6&gt;0,")","")</f>
        <v/>
      </c>
      <c r="U6" s="110"/>
    </row>
    <row r="7" spans="1:25" ht="15" customHeight="1" x14ac:dyDescent="0.15">
      <c r="A7" s="27"/>
      <c r="B7" s="27" t="s">
        <v>260</v>
      </c>
      <c r="C7" s="27" t="s">
        <v>313</v>
      </c>
      <c r="D7" s="40" t="s">
        <v>237</v>
      </c>
      <c r="E7" s="28">
        <v>1</v>
      </c>
      <c r="F7" s="29"/>
      <c r="G7" s="30"/>
      <c r="H7" s="106"/>
      <c r="I7" s="31"/>
      <c r="J7" s="30"/>
      <c r="K7" s="106"/>
      <c r="L7" s="31"/>
      <c r="M7" s="32"/>
      <c r="N7" s="31"/>
      <c r="O7" s="30"/>
      <c r="P7" s="31"/>
      <c r="Q7" s="31"/>
      <c r="R7" s="30"/>
      <c r="S7" s="31"/>
      <c r="T7" s="31"/>
      <c r="U7" s="111" t="s">
        <v>321</v>
      </c>
    </row>
    <row r="8" spans="1:25" ht="15" customHeight="1" x14ac:dyDescent="0.15">
      <c r="A8" s="3"/>
      <c r="B8" s="3"/>
      <c r="C8" s="3"/>
      <c r="D8" s="39"/>
      <c r="E8" s="4"/>
      <c r="F8" s="5"/>
      <c r="G8" s="7" t="str">
        <f>IF(H8&gt;0,"[","")</f>
        <v/>
      </c>
      <c r="H8" s="103"/>
      <c r="I8" t="str">
        <f>IF(H8&gt;0,"]","")</f>
        <v/>
      </c>
      <c r="J8" s="7" t="str">
        <f>IF(K8&gt;0,"[","")</f>
        <v/>
      </c>
      <c r="L8" t="str">
        <f>IF(K8&gt;0,"]","")</f>
        <v/>
      </c>
      <c r="M8" s="8"/>
      <c r="O8" s="7" t="str">
        <f>IF(P8&gt;0,"[","")</f>
        <v/>
      </c>
      <c r="P8" s="1"/>
      <c r="Q8" t="str">
        <f>IF(P8&gt;0,"]","")</f>
        <v/>
      </c>
      <c r="R8" s="7" t="str">
        <f>IF(S8&gt;0,"[","")</f>
        <v/>
      </c>
      <c r="S8" s="1"/>
      <c r="T8" t="str">
        <f>IF(S8&gt;0,"]","")</f>
        <v/>
      </c>
      <c r="U8" s="110"/>
    </row>
    <row r="9" spans="1:25" ht="15" customHeight="1" x14ac:dyDescent="0.15">
      <c r="A9" s="3"/>
      <c r="B9" s="3"/>
      <c r="C9" s="3"/>
      <c r="D9" s="39"/>
      <c r="E9" s="4"/>
      <c r="F9" s="5"/>
      <c r="G9" s="7" t="str">
        <f>IF(H9&gt;0,"(","")</f>
        <v/>
      </c>
      <c r="H9" s="103"/>
      <c r="I9" t="str">
        <f>IF(H9&gt;0,")","")</f>
        <v/>
      </c>
      <c r="J9" s="7" t="str">
        <f>IF(K9&gt;0,"(","")</f>
        <v/>
      </c>
      <c r="L9" t="str">
        <f>IF(K9&gt;0,")","")</f>
        <v/>
      </c>
      <c r="M9" s="8"/>
      <c r="O9" s="7" t="str">
        <f>IF(P9&gt;0,"(","")</f>
        <v/>
      </c>
      <c r="P9" s="1"/>
      <c r="Q9" t="str">
        <f>IF(P9&gt;0,")","")</f>
        <v/>
      </c>
      <c r="R9" s="7" t="str">
        <f>IF(S9&gt;0,"(","")</f>
        <v/>
      </c>
      <c r="S9" s="1"/>
      <c r="T9" t="str">
        <f>IF(S9&gt;0,")","")</f>
        <v/>
      </c>
      <c r="U9" s="110"/>
    </row>
    <row r="10" spans="1:25" ht="15" customHeight="1" x14ac:dyDescent="0.15">
      <c r="A10" s="27"/>
      <c r="B10" s="27" t="s">
        <v>260</v>
      </c>
      <c r="C10" s="27" t="s">
        <v>314</v>
      </c>
      <c r="D10" s="40" t="s">
        <v>237</v>
      </c>
      <c r="E10" s="28">
        <v>1</v>
      </c>
      <c r="F10" s="5"/>
      <c r="G10" s="7"/>
      <c r="H10" s="103"/>
      <c r="J10" s="7"/>
      <c r="K10" s="106"/>
      <c r="M10" s="8"/>
      <c r="O10" s="7"/>
      <c r="R10" s="7"/>
      <c r="U10" s="111" t="s">
        <v>322</v>
      </c>
    </row>
    <row r="11" spans="1:25" ht="15" customHeight="1" x14ac:dyDescent="0.15">
      <c r="A11" s="3"/>
      <c r="B11" s="3"/>
      <c r="C11" s="3"/>
      <c r="D11" s="39"/>
      <c r="E11" s="4"/>
      <c r="F11" s="11"/>
      <c r="G11" s="6" t="str">
        <f>IF(H11&gt;0,"[","")</f>
        <v/>
      </c>
      <c r="H11" s="107"/>
      <c r="I11" s="2" t="str">
        <f>IF(H11&gt;0,"]","")</f>
        <v/>
      </c>
      <c r="J11" s="6" t="str">
        <f>IF(K11&gt;0,"[","")</f>
        <v/>
      </c>
      <c r="K11" s="107"/>
      <c r="L11" s="2" t="str">
        <f>IF(K11&gt;0,"]","")</f>
        <v/>
      </c>
      <c r="M11" s="13"/>
      <c r="N11" s="2"/>
      <c r="O11" s="6" t="str">
        <f>IF(P11&gt;0,"[","")</f>
        <v/>
      </c>
      <c r="P11" s="12"/>
      <c r="Q11" s="2" t="str">
        <f>IF(P11&gt;0,"]","")</f>
        <v/>
      </c>
      <c r="R11" s="6" t="str">
        <f>IF(S11&gt;0,"[","")</f>
        <v/>
      </c>
      <c r="S11" s="12"/>
      <c r="T11" s="2" t="str">
        <f>IF(S11&gt;0,"]","")</f>
        <v/>
      </c>
      <c r="U11" s="112"/>
    </row>
    <row r="12" spans="1:25" ht="15" customHeight="1" x14ac:dyDescent="0.15">
      <c r="A12" s="3"/>
      <c r="B12" s="3"/>
      <c r="C12" s="3"/>
      <c r="D12" s="39"/>
      <c r="E12" s="4"/>
      <c r="F12" s="5"/>
      <c r="G12" s="7"/>
      <c r="H12" s="103"/>
      <c r="J12" s="7"/>
      <c r="L12" t="str">
        <f>IF(K12&gt;0,")","")</f>
        <v/>
      </c>
      <c r="M12" s="8"/>
      <c r="O12" s="7" t="str">
        <f>IF(P12&gt;0,"(","")</f>
        <v/>
      </c>
      <c r="P12" s="1"/>
      <c r="Q12" t="str">
        <f>IF(P12&gt;0,")","")</f>
        <v/>
      </c>
      <c r="R12" s="7" t="str">
        <f>IF(S12&gt;0,"(","")</f>
        <v/>
      </c>
      <c r="S12" s="1"/>
      <c r="T12" t="str">
        <f>IF(S12&gt;0,")","")</f>
        <v/>
      </c>
      <c r="U12" s="110"/>
    </row>
    <row r="13" spans="1:25" ht="15" customHeight="1" x14ac:dyDescent="0.15">
      <c r="A13" s="3"/>
      <c r="B13" s="3" t="s">
        <v>316</v>
      </c>
      <c r="C13" s="3"/>
      <c r="D13" s="40" t="s">
        <v>237</v>
      </c>
      <c r="E13" s="28">
        <v>1</v>
      </c>
      <c r="F13" s="5"/>
      <c r="G13" s="7"/>
      <c r="H13" s="103"/>
      <c r="J13" s="7"/>
      <c r="K13" s="106"/>
      <c r="M13" s="8"/>
      <c r="O13" s="7"/>
      <c r="R13" s="7"/>
      <c r="U13" s="111" t="s">
        <v>323</v>
      </c>
      <c r="W13" s="103"/>
      <c r="Y13" s="103"/>
    </row>
    <row r="14" spans="1:25" ht="15" customHeight="1" x14ac:dyDescent="0.15">
      <c r="A14" s="9"/>
      <c r="B14" s="9"/>
      <c r="C14" s="9"/>
      <c r="D14" s="41"/>
      <c r="E14" s="10"/>
      <c r="F14" s="11"/>
      <c r="G14" s="6"/>
      <c r="H14" s="107"/>
      <c r="I14" s="2"/>
      <c r="J14" s="6"/>
      <c r="K14" s="107"/>
      <c r="L14" s="2"/>
      <c r="M14" s="13"/>
      <c r="N14" s="2"/>
      <c r="O14" s="6"/>
      <c r="P14" s="12"/>
      <c r="Q14" s="2"/>
      <c r="R14" s="6"/>
      <c r="S14" s="12"/>
      <c r="T14" s="2"/>
      <c r="U14" s="112"/>
    </row>
    <row r="15" spans="1:25" ht="15" customHeight="1" x14ac:dyDescent="0.15">
      <c r="A15" s="3"/>
      <c r="B15" s="3"/>
      <c r="C15" s="3"/>
      <c r="D15" s="39"/>
      <c r="E15" s="4"/>
      <c r="F15" s="5"/>
      <c r="G15" s="7"/>
      <c r="H15" s="103"/>
      <c r="J15" s="7"/>
      <c r="M15" s="8"/>
      <c r="O15" s="7"/>
      <c r="P15" s="1"/>
      <c r="R15" s="7"/>
      <c r="S15" s="1"/>
      <c r="U15" s="110"/>
    </row>
    <row r="16" spans="1:25" ht="15" customHeight="1" x14ac:dyDescent="0.15">
      <c r="A16" s="3"/>
      <c r="B16" s="3" t="s">
        <v>208</v>
      </c>
      <c r="C16" s="3"/>
      <c r="D16" s="40" t="s">
        <v>237</v>
      </c>
      <c r="E16" s="28">
        <v>1</v>
      </c>
      <c r="F16" s="5"/>
      <c r="G16" s="7"/>
      <c r="H16" s="103"/>
      <c r="J16" s="7"/>
      <c r="K16" s="106"/>
      <c r="M16" s="8"/>
      <c r="O16" s="7"/>
      <c r="R16" s="7"/>
      <c r="U16" s="111"/>
      <c r="W16" s="103"/>
      <c r="Y16" s="103"/>
    </row>
    <row r="17" spans="1:23" ht="15" customHeight="1" x14ac:dyDescent="0.15">
      <c r="A17" s="9"/>
      <c r="B17" s="9"/>
      <c r="C17" s="9"/>
      <c r="D17" s="41"/>
      <c r="E17" s="10"/>
      <c r="F17" s="11"/>
      <c r="G17" s="6" t="str">
        <f>IF(H17&gt;0,"[","")</f>
        <v/>
      </c>
      <c r="H17" s="107"/>
      <c r="I17" s="2" t="str">
        <f>IF(H17&gt;0,"]","")</f>
        <v/>
      </c>
      <c r="J17" s="6" t="str">
        <f>IF(K17&gt;0,"[","")</f>
        <v/>
      </c>
      <c r="K17" s="107"/>
      <c r="L17" s="2" t="str">
        <f>IF(K17&gt;0,"]","")</f>
        <v/>
      </c>
      <c r="M17" s="13"/>
      <c r="N17" s="2"/>
      <c r="O17" s="6" t="str">
        <f>IF(P17&gt;0,"[","")</f>
        <v/>
      </c>
      <c r="P17" s="12"/>
      <c r="Q17" s="2" t="str">
        <f>IF(P17&gt;0,"]","")</f>
        <v/>
      </c>
      <c r="R17" s="6" t="str">
        <f>IF(S17&gt;0,"[","")</f>
        <v/>
      </c>
      <c r="S17" s="12"/>
      <c r="T17" s="2" t="str">
        <f>IF(S17&gt;0,"]","")</f>
        <v/>
      </c>
      <c r="U17" s="112"/>
    </row>
    <row r="18" spans="1:23" ht="15" customHeight="1" x14ac:dyDescent="0.15">
      <c r="A18" s="3"/>
      <c r="B18" s="3"/>
      <c r="C18" s="3"/>
      <c r="D18" s="39"/>
      <c r="E18" s="4"/>
      <c r="F18" s="5"/>
      <c r="G18" s="7" t="str">
        <f>IF(H18&gt;0,"(","")</f>
        <v/>
      </c>
      <c r="H18" s="103"/>
      <c r="I18" t="str">
        <f>IF(H18&gt;0,")","")</f>
        <v/>
      </c>
      <c r="J18" s="7" t="str">
        <f>IF(K18&gt;0,"(","")</f>
        <v/>
      </c>
      <c r="L18" t="str">
        <f>IF(K18&gt;0,")","")</f>
        <v/>
      </c>
      <c r="M18" s="8"/>
      <c r="O18" s="7" t="str">
        <f>IF(P18&gt;0,"(","")</f>
        <v/>
      </c>
      <c r="P18" s="1"/>
      <c r="Q18" t="str">
        <f>IF(P18&gt;0,")","")</f>
        <v/>
      </c>
      <c r="R18" s="7" t="str">
        <f>IF(S18&gt;0,"(","")</f>
        <v/>
      </c>
      <c r="S18" s="1"/>
      <c r="T18" t="str">
        <f>IF(S18&gt;0,")","")</f>
        <v/>
      </c>
      <c r="U18" s="110"/>
      <c r="W18" s="103"/>
    </row>
    <row r="19" spans="1:23" ht="15" customHeight="1" x14ac:dyDescent="0.15">
      <c r="A19" s="3" t="s">
        <v>312</v>
      </c>
      <c r="B19" s="3"/>
      <c r="C19" s="3"/>
      <c r="D19" s="39"/>
      <c r="E19" s="4"/>
      <c r="F19" s="29"/>
      <c r="G19" s="30"/>
      <c r="H19" s="106"/>
      <c r="I19" s="31"/>
      <c r="J19" s="30"/>
      <c r="K19" s="106"/>
      <c r="L19" s="31"/>
      <c r="M19" s="32"/>
      <c r="N19" s="31"/>
      <c r="O19" s="30"/>
      <c r="P19" s="31"/>
      <c r="Q19" s="31"/>
      <c r="R19" s="30"/>
      <c r="S19" s="31"/>
      <c r="T19" s="31"/>
      <c r="U19" s="111"/>
      <c r="W19" s="103"/>
    </row>
    <row r="20" spans="1:23" ht="15" customHeight="1" x14ac:dyDescent="0.15">
      <c r="A20" s="9"/>
      <c r="B20" s="9"/>
      <c r="C20" s="9"/>
      <c r="D20" s="41"/>
      <c r="E20" s="10"/>
      <c r="F20" s="11"/>
      <c r="G20" s="6" t="str">
        <f>IF(H20&gt;0,"[","")</f>
        <v/>
      </c>
      <c r="H20" s="107"/>
      <c r="I20" s="2" t="str">
        <f>IF(H20&gt;0,"]","")</f>
        <v/>
      </c>
      <c r="J20" s="6" t="str">
        <f>IF(K20&gt;0,"[","")</f>
        <v/>
      </c>
      <c r="K20" s="107"/>
      <c r="L20" t="str">
        <f>IF(K20&gt;0,"]","")</f>
        <v/>
      </c>
      <c r="M20" s="8"/>
      <c r="O20" s="7" t="str">
        <f>IF(P20&gt;0,"[","")</f>
        <v/>
      </c>
      <c r="P20" s="1"/>
      <c r="Q20" t="str">
        <f>IF(P20&gt;0,"]","")</f>
        <v/>
      </c>
      <c r="R20" s="7" t="str">
        <f>IF(S20&gt;0,"[","")</f>
        <v/>
      </c>
      <c r="S20" s="1"/>
      <c r="T20" t="str">
        <f>IF(S20&gt;0,"]","")</f>
        <v/>
      </c>
      <c r="U20" s="110"/>
      <c r="W20" s="103"/>
    </row>
    <row r="21" spans="1:23" ht="15" customHeight="1" x14ac:dyDescent="0.15">
      <c r="A21" s="3"/>
      <c r="B21" s="3"/>
      <c r="C21" s="3"/>
      <c r="D21" s="39"/>
      <c r="E21" s="4"/>
      <c r="F21" s="5"/>
      <c r="G21" s="7" t="str">
        <f>IF(H21&gt;0,"(","")</f>
        <v/>
      </c>
      <c r="H21" s="103"/>
      <c r="I21" t="str">
        <f>IF(H21&gt;0,")","")</f>
        <v/>
      </c>
      <c r="J21" s="7" t="str">
        <f>IF(K21&gt;0,"(","")</f>
        <v/>
      </c>
      <c r="L21" t="str">
        <f>IF(K21&gt;0,")","")</f>
        <v/>
      </c>
      <c r="M21" s="8"/>
      <c r="O21" s="7" t="str">
        <f>IF(P21&gt;0,"(","")</f>
        <v/>
      </c>
      <c r="P21" s="1"/>
      <c r="Q21" t="str">
        <f>IF(P21&gt;0,")","")</f>
        <v/>
      </c>
      <c r="R21" s="7" t="str">
        <f>IF(S21&gt;0,"(","")</f>
        <v/>
      </c>
      <c r="S21" s="1"/>
      <c r="T21" t="str">
        <f>IF(S21&gt;0,")","")</f>
        <v/>
      </c>
      <c r="U21" s="110"/>
    </row>
    <row r="22" spans="1:23" ht="15" customHeight="1" x14ac:dyDescent="0.15">
      <c r="A22" s="3"/>
      <c r="B22" s="110" t="s">
        <v>238</v>
      </c>
      <c r="C22" s="3"/>
      <c r="D22" s="39"/>
      <c r="E22" s="4"/>
      <c r="F22" s="5"/>
      <c r="G22" s="7"/>
      <c r="H22" s="103"/>
      <c r="J22" s="7"/>
      <c r="K22" s="106"/>
      <c r="M22" s="8"/>
      <c r="O22" s="7"/>
      <c r="R22" s="7"/>
      <c r="U22" s="312"/>
      <c r="W22" s="103"/>
    </row>
    <row r="23" spans="1:23" ht="15" customHeight="1" x14ac:dyDescent="0.15">
      <c r="A23" s="9"/>
      <c r="B23" s="112"/>
      <c r="C23" s="9"/>
      <c r="D23" s="41"/>
      <c r="E23" s="10"/>
      <c r="F23" s="11"/>
      <c r="G23" s="6" t="str">
        <f>IF(H23&gt;0,"[","")</f>
        <v/>
      </c>
      <c r="H23" s="107"/>
      <c r="I23" s="2" t="str">
        <f>IF(H23&gt;0,"]","")</f>
        <v/>
      </c>
      <c r="J23" s="6" t="str">
        <f>IF(K23&gt;0,"[","")</f>
        <v/>
      </c>
      <c r="K23" s="107"/>
      <c r="L23" s="2" t="str">
        <f>IF(K23&gt;0,"]","")</f>
        <v/>
      </c>
      <c r="M23" s="13"/>
      <c r="N23" s="2"/>
      <c r="O23" s="6" t="str">
        <f>IF(P23&gt;0,"[","")</f>
        <v/>
      </c>
      <c r="P23" s="12"/>
      <c r="Q23" s="2" t="str">
        <f>IF(P23&gt;0,"]","")</f>
        <v/>
      </c>
      <c r="R23" s="6" t="str">
        <f>IF(S23&gt;0,"[","")</f>
        <v/>
      </c>
      <c r="S23" s="12"/>
      <c r="T23" s="2" t="str">
        <f>IF(S23&gt;0,"]","")</f>
        <v/>
      </c>
      <c r="U23" s="112"/>
    </row>
    <row r="24" spans="1:23" ht="15" customHeight="1" x14ac:dyDescent="0.15">
      <c r="A24" s="3"/>
      <c r="B24" s="110"/>
      <c r="C24" s="3"/>
      <c r="D24" s="39"/>
      <c r="E24" s="4"/>
      <c r="F24" s="5"/>
      <c r="G24" s="7" t="str">
        <f>IF(H24&gt;0,"(","")</f>
        <v/>
      </c>
      <c r="H24" s="103"/>
      <c r="I24" t="str">
        <f>IF(H24&gt;0,")","")</f>
        <v/>
      </c>
      <c r="J24" s="7" t="str">
        <f>IF(K24&gt;0,"(","")</f>
        <v/>
      </c>
      <c r="L24" t="str">
        <f>IF(K24&gt;0,")","")</f>
        <v/>
      </c>
      <c r="M24" s="8"/>
      <c r="O24" s="7" t="str">
        <f>IF(P24&gt;0,"(","")</f>
        <v/>
      </c>
      <c r="P24" s="1"/>
      <c r="Q24" t="str">
        <f>IF(P24&gt;0,")","")</f>
        <v/>
      </c>
      <c r="R24" s="7" t="str">
        <f>IF(S24&gt;0,"(","")</f>
        <v/>
      </c>
      <c r="S24" s="1"/>
      <c r="T24" t="str">
        <f>IF(S24&gt;0,")","")</f>
        <v/>
      </c>
      <c r="U24" s="110"/>
    </row>
    <row r="25" spans="1:23" ht="15" customHeight="1" x14ac:dyDescent="0.15">
      <c r="A25" s="27" t="s">
        <v>236</v>
      </c>
      <c r="B25" s="111"/>
      <c r="C25" s="27"/>
      <c r="D25" s="40"/>
      <c r="E25" s="28"/>
      <c r="F25" s="29"/>
      <c r="G25" s="30"/>
      <c r="H25" s="106"/>
      <c r="I25" s="31"/>
      <c r="J25" s="30"/>
      <c r="K25" s="106"/>
      <c r="M25" s="8"/>
      <c r="O25" s="7"/>
      <c r="R25" s="7"/>
      <c r="U25" s="110"/>
    </row>
    <row r="26" spans="1:23" ht="15" customHeight="1" x14ac:dyDescent="0.15">
      <c r="A26" s="3"/>
      <c r="B26" s="3"/>
      <c r="C26" s="3"/>
      <c r="D26" s="39"/>
      <c r="E26" s="4"/>
      <c r="F26" s="5"/>
      <c r="G26" s="7" t="str">
        <f>IF(H26&gt;0,"[","")</f>
        <v/>
      </c>
      <c r="H26" s="103"/>
      <c r="I26" t="str">
        <f>IF(H26&gt;0,"]","")</f>
        <v/>
      </c>
      <c r="J26" s="7" t="str">
        <f>IF(K26&gt;0,"[","")</f>
        <v/>
      </c>
      <c r="L26" s="2" t="str">
        <f>IF(K26&gt;0,"]","")</f>
        <v/>
      </c>
      <c r="M26" s="13"/>
      <c r="N26" s="2"/>
      <c r="O26" s="6" t="str">
        <f>IF(P26&gt;0,"[","")</f>
        <v/>
      </c>
      <c r="P26" s="12"/>
      <c r="Q26" s="2" t="str">
        <f>IF(P26&gt;0,"]","")</f>
        <v/>
      </c>
      <c r="R26" s="6" t="str">
        <f>IF(S26&gt;0,"[","")</f>
        <v/>
      </c>
      <c r="S26" s="12"/>
      <c r="T26" s="2" t="str">
        <f>IF(S26&gt;0,"]","")</f>
        <v/>
      </c>
      <c r="U26" s="112"/>
    </row>
    <row r="27" spans="1:23" ht="15" customHeight="1" x14ac:dyDescent="0.15">
      <c r="A27" s="3"/>
      <c r="B27" s="3"/>
      <c r="C27" s="3"/>
      <c r="D27" s="39"/>
      <c r="E27" s="4"/>
      <c r="F27" s="5"/>
      <c r="G27" s="7" t="str">
        <f>IF(H27&gt;0,"(","")</f>
        <v/>
      </c>
      <c r="H27" s="103"/>
      <c r="I27" t="str">
        <f>IF(H27&gt;0,")","")</f>
        <v/>
      </c>
      <c r="J27" s="7" t="str">
        <f>IF(K27&gt;0,"(","")</f>
        <v/>
      </c>
      <c r="L27" t="str">
        <f>IF(K27&gt;0,")","")</f>
        <v/>
      </c>
      <c r="M27" s="8"/>
      <c r="O27" s="7" t="str">
        <f>IF(P27&gt;0,"(","")</f>
        <v/>
      </c>
      <c r="P27" s="1"/>
      <c r="Q27" t="str">
        <f>IF(P27&gt;0,")","")</f>
        <v/>
      </c>
      <c r="R27" s="7" t="str">
        <f>IF(S27&gt;0,"(","")</f>
        <v/>
      </c>
      <c r="S27" s="1"/>
      <c r="T27" t="str">
        <f>IF(S27&gt;0,")","")</f>
        <v/>
      </c>
      <c r="U27" s="110"/>
    </row>
    <row r="28" spans="1:23" ht="15" customHeight="1" x14ac:dyDescent="0.15">
      <c r="A28" s="3"/>
      <c r="B28" s="110"/>
      <c r="C28" s="3"/>
      <c r="D28" s="39"/>
      <c r="E28" s="4"/>
      <c r="F28" s="5"/>
      <c r="G28" s="7"/>
      <c r="H28" s="103"/>
      <c r="J28" s="7"/>
      <c r="K28" s="106"/>
      <c r="M28" s="8"/>
      <c r="O28" s="7"/>
      <c r="R28" s="7"/>
      <c r="U28" s="295"/>
    </row>
    <row r="29" spans="1:23" ht="15" customHeight="1" x14ac:dyDescent="0.15">
      <c r="A29" s="9"/>
      <c r="B29" s="112"/>
      <c r="C29" s="9"/>
      <c r="D29" s="41"/>
      <c r="E29" s="10"/>
      <c r="F29" s="11"/>
      <c r="G29" s="6"/>
      <c r="H29" s="107"/>
      <c r="I29" s="2"/>
      <c r="J29" s="6"/>
      <c r="K29" s="107"/>
      <c r="L29" s="2" t="str">
        <f>IF(K29&gt;0,"]","")</f>
        <v/>
      </c>
      <c r="M29" s="13"/>
      <c r="N29" s="2"/>
      <c r="O29" s="6" t="str">
        <f>IF(P29&gt;0,"[","")</f>
        <v/>
      </c>
      <c r="P29" s="12"/>
      <c r="Q29" s="2" t="str">
        <f>IF(P29&gt;0,"]","")</f>
        <v/>
      </c>
      <c r="R29" s="6" t="str">
        <f>IF(S29&gt;0,"[","")</f>
        <v/>
      </c>
      <c r="S29" s="12"/>
      <c r="T29" s="2" t="str">
        <f>IF(S29&gt;0,"]","")</f>
        <v/>
      </c>
      <c r="U29" s="112"/>
    </row>
    <row r="30" spans="1:23" ht="15" customHeight="1" x14ac:dyDescent="0.15">
      <c r="A30" s="3"/>
      <c r="B30" s="110"/>
      <c r="C30" s="3"/>
      <c r="D30" s="39"/>
      <c r="E30" s="4"/>
      <c r="F30" s="5"/>
      <c r="G30" s="7"/>
      <c r="H30" s="103"/>
      <c r="J30" s="7"/>
      <c r="L30" t="str">
        <f>IF(K30&gt;0,")","")</f>
        <v/>
      </c>
      <c r="M30" s="8"/>
      <c r="O30" s="7" t="str">
        <f>IF(P30&gt;0,"(","")</f>
        <v/>
      </c>
      <c r="P30" s="1"/>
      <c r="Q30" t="str">
        <f>IF(P30&gt;0,")","")</f>
        <v/>
      </c>
      <c r="R30" s="7" t="str">
        <f>IF(S30&gt;0,"(","")</f>
        <v/>
      </c>
      <c r="S30" s="1"/>
      <c r="T30" t="str">
        <f>IF(S30&gt;0,")","")</f>
        <v/>
      </c>
      <c r="U30" s="110"/>
    </row>
    <row r="31" spans="1:23" ht="15" customHeight="1" thickBot="1" x14ac:dyDescent="0.2">
      <c r="A31" s="14"/>
      <c r="B31" s="113"/>
      <c r="C31" s="14"/>
      <c r="D31" s="42"/>
      <c r="E31" s="15"/>
      <c r="F31" s="16"/>
      <c r="G31" s="17"/>
      <c r="H31" s="108"/>
      <c r="I31" s="18"/>
      <c r="J31" s="17"/>
      <c r="K31" s="108"/>
      <c r="L31" s="18"/>
      <c r="M31" s="19"/>
      <c r="N31" s="18"/>
      <c r="O31" s="17"/>
      <c r="P31" s="18"/>
      <c r="Q31" s="18"/>
      <c r="R31" s="17"/>
      <c r="S31" s="18"/>
      <c r="T31" s="18"/>
      <c r="U31" s="113"/>
    </row>
    <row r="32" spans="1:23" ht="15" customHeight="1" x14ac:dyDescent="0.15"/>
  </sheetData>
  <mergeCells count="11">
    <mergeCell ref="A1:U1"/>
    <mergeCell ref="U3:U4"/>
    <mergeCell ref="E4:F4"/>
    <mergeCell ref="M4:N4"/>
    <mergeCell ref="A3:A4"/>
    <mergeCell ref="B3:B4"/>
    <mergeCell ref="C3:C4"/>
    <mergeCell ref="D3:D4"/>
    <mergeCell ref="E3:L3"/>
    <mergeCell ref="M3:T3"/>
    <mergeCell ref="A2:K2"/>
  </mergeCells>
  <phoneticPr fontId="2"/>
  <printOptions horizontalCentered="1" verticalCentered="1"/>
  <pageMargins left="0.39370078740157483" right="0.39370078740157483" top="0.47244094488188981"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66"/>
  <sheetViews>
    <sheetView view="pageBreakPreview" zoomScaleNormal="100" zoomScaleSheetLayoutView="100" workbookViewId="0">
      <pane ySplit="5" topLeftCell="A6" activePane="bottomLeft" state="frozen"/>
      <selection pane="bottomLeft"/>
    </sheetView>
  </sheetViews>
  <sheetFormatPr defaultRowHeight="12" x14ac:dyDescent="0.15"/>
  <cols>
    <col min="1" max="3" width="16.7109375" style="80" customWidth="1"/>
    <col min="4" max="4" width="5.42578125" style="37" customWidth="1"/>
    <col min="5" max="5" width="5.85546875" customWidth="1"/>
    <col min="6" max="6" width="2.85546875" customWidth="1"/>
    <col min="7" max="7" width="1.42578125" customWidth="1"/>
    <col min="8" max="8" width="11" style="103" customWidth="1"/>
    <col min="9" max="10" width="1.42578125" customWidth="1"/>
    <col min="11" max="11" width="13.85546875" style="103" customWidth="1"/>
    <col min="12" max="12" width="1.42578125" customWidth="1"/>
    <col min="13" max="13" width="5.85546875" customWidth="1"/>
    <col min="14" max="14" width="2.85546875" customWidth="1"/>
    <col min="15" max="15" width="1.42578125" customWidth="1"/>
    <col min="16" max="16" width="11" customWidth="1"/>
    <col min="17" max="18" width="1.42578125" customWidth="1"/>
    <col min="19" max="19" width="13.85546875" customWidth="1"/>
    <col min="20" max="20" width="1.42578125" customWidth="1"/>
    <col min="21" max="21" width="12.7109375" style="80" bestFit="1" customWidth="1"/>
  </cols>
  <sheetData>
    <row r="1" spans="1:21" ht="14.25" customHeight="1" x14ac:dyDescent="0.15"/>
    <row r="2" spans="1:21" ht="24" customHeight="1" x14ac:dyDescent="0.25">
      <c r="A2" s="388" t="s">
        <v>12</v>
      </c>
      <c r="B2" s="389"/>
      <c r="C2" s="389"/>
      <c r="D2" s="389"/>
      <c r="E2" s="389"/>
      <c r="F2" s="389"/>
      <c r="G2" s="389"/>
      <c r="H2" s="389"/>
      <c r="I2" s="389"/>
      <c r="J2" s="389"/>
      <c r="K2" s="389"/>
      <c r="L2" s="389"/>
      <c r="M2" s="389"/>
      <c r="N2" s="389"/>
      <c r="O2" s="389"/>
      <c r="P2" s="389"/>
      <c r="Q2" s="389"/>
      <c r="R2" s="389"/>
      <c r="S2" s="389"/>
      <c r="T2" s="389"/>
      <c r="U2" s="389"/>
    </row>
    <row r="3" spans="1:21" ht="15" customHeight="1" thickBot="1" x14ac:dyDescent="0.2">
      <c r="A3" s="80" t="s">
        <v>260</v>
      </c>
      <c r="T3" s="398" t="s">
        <v>338</v>
      </c>
      <c r="U3" s="398"/>
    </row>
    <row r="4" spans="1:21" ht="15" customHeight="1" x14ac:dyDescent="0.15">
      <c r="A4" s="399" t="s">
        <v>160</v>
      </c>
      <c r="B4" s="390" t="s">
        <v>2</v>
      </c>
      <c r="C4" s="390" t="s">
        <v>3</v>
      </c>
      <c r="D4" s="393" t="s">
        <v>4</v>
      </c>
      <c r="E4" s="395" t="s">
        <v>5</v>
      </c>
      <c r="F4" s="395"/>
      <c r="G4" s="395"/>
      <c r="H4" s="395"/>
      <c r="I4" s="395"/>
      <c r="J4" s="395"/>
      <c r="K4" s="395"/>
      <c r="L4" s="395"/>
      <c r="M4" s="396" t="s">
        <v>9</v>
      </c>
      <c r="N4" s="395"/>
      <c r="O4" s="395"/>
      <c r="P4" s="395"/>
      <c r="Q4" s="395"/>
      <c r="R4" s="395"/>
      <c r="S4" s="395"/>
      <c r="T4" s="395"/>
      <c r="U4" s="390" t="s">
        <v>11</v>
      </c>
    </row>
    <row r="5" spans="1:21" ht="15" customHeight="1" thickBot="1" x14ac:dyDescent="0.2">
      <c r="A5" s="400"/>
      <c r="B5" s="401"/>
      <c r="C5" s="401"/>
      <c r="D5" s="394"/>
      <c r="E5" s="354" t="s">
        <v>6</v>
      </c>
      <c r="F5" s="354"/>
      <c r="G5" s="49"/>
      <c r="H5" s="104" t="s">
        <v>7</v>
      </c>
      <c r="I5" s="48"/>
      <c r="J5" s="49"/>
      <c r="K5" s="104" t="s">
        <v>8</v>
      </c>
      <c r="L5" s="48"/>
      <c r="M5" s="392" t="s">
        <v>6</v>
      </c>
      <c r="N5" s="354"/>
      <c r="O5" s="49"/>
      <c r="P5" s="48" t="s">
        <v>7</v>
      </c>
      <c r="Q5" s="48"/>
      <c r="R5" s="49"/>
      <c r="S5" s="48" t="s">
        <v>8</v>
      </c>
      <c r="T5" s="48"/>
      <c r="U5" s="391"/>
    </row>
    <row r="6" spans="1:21" ht="15" customHeight="1" x14ac:dyDescent="0.15">
      <c r="A6" s="81"/>
      <c r="B6" s="110"/>
      <c r="C6" s="114"/>
      <c r="D6" s="38"/>
      <c r="E6" s="21"/>
      <c r="F6" s="22"/>
      <c r="G6" s="23" t="str">
        <f>IF(H6&gt;0,"[","")</f>
        <v/>
      </c>
      <c r="H6" s="105"/>
      <c r="I6" s="25" t="str">
        <f>IF(H6&gt;0,"]","")</f>
        <v/>
      </c>
      <c r="J6" s="23" t="str">
        <f>IF(K6&gt;0,"[","")</f>
        <v/>
      </c>
      <c r="K6" s="105"/>
      <c r="L6" s="25" t="str">
        <f>IF(K6&gt;0,"]","")</f>
        <v/>
      </c>
      <c r="M6" s="26"/>
      <c r="N6" s="25"/>
      <c r="O6" s="23" t="str">
        <f>IF(P6&gt;0,"[","")</f>
        <v/>
      </c>
      <c r="P6" s="24"/>
      <c r="Q6" s="25" t="str">
        <f>IF(P6&gt;0,"]","")</f>
        <v/>
      </c>
      <c r="R6" s="23" t="str">
        <f>IF(S6&gt;0,"[","")</f>
        <v/>
      </c>
      <c r="S6" s="24"/>
      <c r="T6" s="25" t="str">
        <f>IF(S6&gt;0,"]","")</f>
        <v/>
      </c>
      <c r="U6" s="109"/>
    </row>
    <row r="7" spans="1:21" ht="15" customHeight="1" x14ac:dyDescent="0.15">
      <c r="A7" s="4" t="s">
        <v>304</v>
      </c>
      <c r="B7" s="110"/>
      <c r="C7" s="115"/>
      <c r="D7" s="39"/>
      <c r="E7" s="4"/>
      <c r="F7" s="5"/>
      <c r="G7" s="7"/>
      <c r="J7" s="7"/>
      <c r="M7" s="8"/>
      <c r="O7" s="7"/>
      <c r="P7" s="1"/>
      <c r="R7" s="7"/>
      <c r="S7" s="1"/>
      <c r="U7" s="110"/>
    </row>
    <row r="8" spans="1:21" ht="15" customHeight="1" x14ac:dyDescent="0.15">
      <c r="A8" s="82"/>
      <c r="B8" s="111" t="s">
        <v>296</v>
      </c>
      <c r="C8" s="117"/>
      <c r="D8" s="40" t="s">
        <v>307</v>
      </c>
      <c r="E8" s="28">
        <v>8</v>
      </c>
      <c r="F8" s="29"/>
      <c r="G8" s="30"/>
      <c r="H8" s="106"/>
      <c r="I8" s="31"/>
      <c r="J8" s="30"/>
      <c r="K8" s="106"/>
      <c r="L8" s="31"/>
      <c r="M8" s="32"/>
      <c r="N8" s="31"/>
      <c r="O8" s="30"/>
      <c r="P8" s="31"/>
      <c r="Q8" s="31"/>
      <c r="R8" s="30"/>
      <c r="S8" s="31"/>
      <c r="T8" s="31"/>
      <c r="U8" s="296"/>
    </row>
    <row r="9" spans="1:21" ht="15" customHeight="1" x14ac:dyDescent="0.15">
      <c r="A9" s="83"/>
      <c r="B9" s="110"/>
      <c r="C9" s="115"/>
      <c r="D9" s="39"/>
      <c r="E9" s="4"/>
      <c r="F9" s="5"/>
      <c r="G9" s="7"/>
      <c r="J9" s="7"/>
      <c r="L9" t="str">
        <f>IF(K9&gt;0,"]","")</f>
        <v/>
      </c>
      <c r="M9" s="8"/>
      <c r="O9" s="7" t="str">
        <f>IF(P9&gt;0,"[","")</f>
        <v/>
      </c>
      <c r="P9" s="1"/>
      <c r="Q9" t="str">
        <f>IF(P9&gt;0,"]","")</f>
        <v/>
      </c>
      <c r="R9" s="7" t="str">
        <f>IF(S9&gt;0,"[","")</f>
        <v/>
      </c>
      <c r="S9" s="1"/>
      <c r="T9" t="str">
        <f>IF(S9&gt;0,"]","")</f>
        <v/>
      </c>
      <c r="U9" s="110"/>
    </row>
    <row r="10" spans="1:21" ht="15" customHeight="1" x14ac:dyDescent="0.15">
      <c r="A10" s="82"/>
      <c r="B10" s="110"/>
      <c r="C10" s="115"/>
      <c r="D10" s="39"/>
      <c r="E10" s="4"/>
      <c r="F10" s="5"/>
      <c r="G10" s="7"/>
      <c r="J10" s="7"/>
      <c r="L10" t="str">
        <f>IF(K10&gt;0,")","")</f>
        <v/>
      </c>
      <c r="M10" s="8"/>
      <c r="O10" s="7" t="str">
        <f>IF(P10&gt;0,"(","")</f>
        <v/>
      </c>
      <c r="P10" s="1"/>
      <c r="Q10" t="str">
        <f>IF(P10&gt;0,")","")</f>
        <v/>
      </c>
      <c r="R10" s="7" t="str">
        <f>IF(S10&gt;0,"(","")</f>
        <v/>
      </c>
      <c r="S10" s="1"/>
      <c r="T10" t="str">
        <f>IF(S10&gt;0,")","")</f>
        <v/>
      </c>
      <c r="U10" s="110"/>
    </row>
    <row r="11" spans="1:21" ht="15" customHeight="1" x14ac:dyDescent="0.15">
      <c r="A11" s="84"/>
      <c r="B11" s="111" t="s">
        <v>297</v>
      </c>
      <c r="C11" s="117"/>
      <c r="D11" s="40" t="s">
        <v>307</v>
      </c>
      <c r="E11" s="28">
        <v>4</v>
      </c>
      <c r="F11" s="5"/>
      <c r="G11" s="7"/>
      <c r="H11" s="106"/>
      <c r="I11" s="31"/>
      <c r="J11" s="30"/>
      <c r="K11" s="106"/>
      <c r="M11" s="8"/>
      <c r="O11" s="7"/>
      <c r="R11" s="7"/>
      <c r="U11" s="296"/>
    </row>
    <row r="12" spans="1:21" ht="15" customHeight="1" x14ac:dyDescent="0.15">
      <c r="A12" s="82"/>
      <c r="B12" s="110"/>
      <c r="C12" s="115"/>
      <c r="D12" s="41"/>
      <c r="E12" s="94"/>
      <c r="F12" s="11"/>
      <c r="G12" s="6"/>
      <c r="H12" s="107"/>
      <c r="I12" s="2"/>
      <c r="J12" s="6"/>
      <c r="K12" s="107"/>
      <c r="L12" s="2"/>
      <c r="M12" s="13"/>
      <c r="N12" s="2"/>
      <c r="O12" s="6"/>
      <c r="P12" s="12"/>
      <c r="Q12" s="2"/>
      <c r="R12" s="6"/>
      <c r="S12" s="12"/>
      <c r="T12" s="2"/>
      <c r="U12" s="112"/>
    </row>
    <row r="13" spans="1:21" ht="15" customHeight="1" x14ac:dyDescent="0.15">
      <c r="A13" s="82"/>
      <c r="B13" s="110"/>
      <c r="C13" s="115"/>
      <c r="D13" s="39"/>
      <c r="E13" s="4"/>
      <c r="F13" s="5"/>
      <c r="G13" s="7"/>
      <c r="J13" s="7"/>
      <c r="L13" t="str">
        <f>IF(K13&gt;0,")","")</f>
        <v/>
      </c>
      <c r="M13" s="8"/>
      <c r="O13" s="7" t="str">
        <f>IF(P13&gt;0,"(","")</f>
        <v/>
      </c>
      <c r="P13" s="1"/>
      <c r="Q13" t="str">
        <f>IF(P13&gt;0,")","")</f>
        <v/>
      </c>
      <c r="R13" s="7" t="str">
        <f>IF(S13&gt;0,"(","")</f>
        <v/>
      </c>
      <c r="S13" s="1"/>
      <c r="T13" t="str">
        <f>IF(S13&gt;0,")","")</f>
        <v/>
      </c>
      <c r="U13" s="110"/>
    </row>
    <row r="14" spans="1:21" ht="15" customHeight="1" x14ac:dyDescent="0.15">
      <c r="A14" s="82"/>
      <c r="B14" s="111" t="s">
        <v>298</v>
      </c>
      <c r="C14" s="111"/>
      <c r="D14" s="39" t="s">
        <v>307</v>
      </c>
      <c r="E14" s="4">
        <v>2</v>
      </c>
      <c r="F14" s="5"/>
      <c r="G14" s="7"/>
      <c r="H14" s="106"/>
      <c r="I14" s="31"/>
      <c r="J14" s="30"/>
      <c r="K14" s="106"/>
      <c r="M14" s="8"/>
      <c r="O14" s="7"/>
      <c r="R14" s="7"/>
      <c r="U14" s="296"/>
    </row>
    <row r="15" spans="1:21" ht="15" customHeight="1" x14ac:dyDescent="0.15">
      <c r="A15" s="83"/>
      <c r="B15" s="110"/>
      <c r="C15" s="115"/>
      <c r="D15" s="41"/>
      <c r="E15" s="94"/>
      <c r="F15" s="11"/>
      <c r="G15" s="6"/>
      <c r="H15" s="107"/>
      <c r="I15" s="2"/>
      <c r="J15" s="6"/>
      <c r="K15" s="107"/>
      <c r="L15" s="2"/>
      <c r="M15" s="13"/>
      <c r="N15" s="2"/>
      <c r="O15" s="6"/>
      <c r="P15" s="12"/>
      <c r="Q15" s="2"/>
      <c r="R15" s="6"/>
      <c r="S15" s="12"/>
      <c r="T15" s="2"/>
      <c r="U15" s="112"/>
    </row>
    <row r="16" spans="1:21" ht="15" customHeight="1" x14ac:dyDescent="0.15">
      <c r="A16" s="82"/>
      <c r="B16" s="110"/>
      <c r="C16" s="115"/>
      <c r="D16" s="39"/>
      <c r="E16" s="95"/>
      <c r="F16" s="5"/>
      <c r="G16" s="7"/>
      <c r="J16" s="7"/>
      <c r="M16" s="8"/>
      <c r="O16" s="7"/>
      <c r="P16" s="1"/>
      <c r="R16" s="7"/>
      <c r="S16" s="1"/>
      <c r="U16" s="110"/>
    </row>
    <row r="17" spans="1:21" ht="15" customHeight="1" x14ac:dyDescent="0.15">
      <c r="A17" s="84"/>
      <c r="B17" s="111" t="s">
        <v>299</v>
      </c>
      <c r="C17" s="111"/>
      <c r="D17" s="39" t="s">
        <v>307</v>
      </c>
      <c r="E17" s="96">
        <v>2</v>
      </c>
      <c r="F17" s="5"/>
      <c r="G17" s="7"/>
      <c r="H17" s="106"/>
      <c r="I17" s="31"/>
      <c r="J17" s="30"/>
      <c r="K17" s="106"/>
      <c r="M17" s="8"/>
      <c r="O17" s="7"/>
      <c r="R17" s="7"/>
      <c r="U17" s="296"/>
    </row>
    <row r="18" spans="1:21" ht="15" customHeight="1" x14ac:dyDescent="0.15">
      <c r="A18" s="82"/>
      <c r="B18" s="110"/>
      <c r="C18" s="115"/>
      <c r="D18" s="41"/>
      <c r="E18" s="94"/>
      <c r="F18" s="11"/>
      <c r="G18" s="6"/>
      <c r="H18" s="107"/>
      <c r="I18" s="2"/>
      <c r="J18" s="6"/>
      <c r="K18" s="107"/>
      <c r="L18" s="2"/>
      <c r="M18" s="13"/>
      <c r="N18" s="2"/>
      <c r="O18" s="6"/>
      <c r="P18" s="12"/>
      <c r="Q18" s="2"/>
      <c r="R18" s="6"/>
      <c r="S18" s="12"/>
      <c r="T18" s="2"/>
      <c r="U18" s="112"/>
    </row>
    <row r="19" spans="1:21" ht="15" customHeight="1" x14ac:dyDescent="0.15">
      <c r="A19" s="82"/>
      <c r="B19" s="110"/>
      <c r="C19" s="115"/>
      <c r="D19" s="39"/>
      <c r="E19" s="95"/>
      <c r="F19" s="5"/>
      <c r="G19" s="7"/>
      <c r="J19" s="7"/>
      <c r="M19" s="8"/>
      <c r="O19" s="7"/>
      <c r="P19" s="1"/>
      <c r="R19" s="7"/>
      <c r="S19" s="1"/>
      <c r="U19" s="110"/>
    </row>
    <row r="20" spans="1:21" ht="15" customHeight="1" x14ac:dyDescent="0.15">
      <c r="A20" s="293"/>
      <c r="B20" s="111" t="s">
        <v>319</v>
      </c>
      <c r="C20" s="115"/>
      <c r="D20" s="39" t="s">
        <v>308</v>
      </c>
      <c r="E20" s="96">
        <v>4</v>
      </c>
      <c r="F20" s="5"/>
      <c r="G20" s="7"/>
      <c r="H20" s="106"/>
      <c r="I20" s="31"/>
      <c r="J20" s="30"/>
      <c r="K20" s="106"/>
      <c r="M20" s="8"/>
      <c r="O20" s="7"/>
      <c r="R20" s="7"/>
      <c r="U20" s="296"/>
    </row>
    <row r="21" spans="1:21" ht="15" customHeight="1" x14ac:dyDescent="0.15">
      <c r="A21" s="83"/>
      <c r="B21" s="112"/>
      <c r="C21" s="116"/>
      <c r="D21" s="41"/>
      <c r="E21" s="10"/>
      <c r="F21" s="11"/>
      <c r="G21" s="6"/>
      <c r="H21" s="107"/>
      <c r="I21" s="2"/>
      <c r="J21" s="6"/>
      <c r="L21" s="2"/>
      <c r="M21" s="13"/>
      <c r="N21" s="2"/>
      <c r="O21" s="6"/>
      <c r="P21" s="12"/>
      <c r="Q21" s="2"/>
      <c r="R21" s="6"/>
      <c r="S21" s="12"/>
      <c r="T21" s="2"/>
      <c r="U21" s="112"/>
    </row>
    <row r="22" spans="1:21" ht="15" customHeight="1" x14ac:dyDescent="0.15">
      <c r="A22" s="82"/>
      <c r="B22" s="110"/>
      <c r="C22" s="115"/>
      <c r="D22" s="39"/>
      <c r="E22" s="4"/>
      <c r="F22" s="5"/>
      <c r="G22" s="7"/>
      <c r="J22" s="7"/>
      <c r="M22" s="8"/>
      <c r="O22" s="7"/>
      <c r="P22" s="1"/>
      <c r="R22" s="7"/>
      <c r="S22" s="1"/>
      <c r="U22" s="110"/>
    </row>
    <row r="23" spans="1:21" ht="15" customHeight="1" x14ac:dyDescent="0.15">
      <c r="A23" s="84"/>
      <c r="B23" s="111" t="s">
        <v>320</v>
      </c>
      <c r="C23" s="111"/>
      <c r="D23" s="39" t="s">
        <v>308</v>
      </c>
      <c r="E23" s="4">
        <v>8</v>
      </c>
      <c r="F23" s="5"/>
      <c r="G23" s="7"/>
      <c r="H23" s="106"/>
      <c r="I23" s="31"/>
      <c r="J23" s="30"/>
      <c r="K23" s="106"/>
      <c r="M23" s="8"/>
      <c r="O23" s="7"/>
      <c r="R23" s="7"/>
      <c r="U23" s="296"/>
    </row>
    <row r="24" spans="1:21" ht="15" customHeight="1" x14ac:dyDescent="0.15">
      <c r="A24" s="82"/>
      <c r="B24" s="110"/>
      <c r="C24" s="115"/>
      <c r="D24" s="41"/>
      <c r="E24" s="94"/>
      <c r="F24" s="11"/>
      <c r="G24" s="6"/>
      <c r="H24" s="107"/>
      <c r="I24" s="2"/>
      <c r="J24" s="6"/>
      <c r="K24" s="107"/>
      <c r="L24" s="2"/>
      <c r="M24" s="13"/>
      <c r="N24" s="2"/>
      <c r="O24" s="6"/>
      <c r="P24" s="12"/>
      <c r="Q24" s="2"/>
      <c r="R24" s="6"/>
      <c r="S24" s="12"/>
      <c r="T24" s="2"/>
      <c r="U24" s="112"/>
    </row>
    <row r="25" spans="1:21" ht="15" customHeight="1" x14ac:dyDescent="0.15">
      <c r="A25" s="82"/>
      <c r="B25" s="110"/>
      <c r="C25" s="115"/>
      <c r="D25" s="39"/>
      <c r="E25" s="95"/>
      <c r="F25" s="5"/>
      <c r="G25" s="7"/>
      <c r="J25" s="7"/>
      <c r="M25" s="8"/>
      <c r="O25" s="7"/>
      <c r="P25" s="1"/>
      <c r="R25" s="7"/>
      <c r="S25" s="1"/>
      <c r="U25" s="110"/>
    </row>
    <row r="26" spans="1:21" ht="15" customHeight="1" x14ac:dyDescent="0.15">
      <c r="A26" s="82"/>
      <c r="B26" s="111" t="s">
        <v>330</v>
      </c>
      <c r="C26" s="115"/>
      <c r="D26" s="39" t="s">
        <v>308</v>
      </c>
      <c r="E26" s="96">
        <v>6</v>
      </c>
      <c r="F26" s="5"/>
      <c r="G26" s="7"/>
      <c r="H26" s="106"/>
      <c r="I26" s="31"/>
      <c r="J26" s="30"/>
      <c r="K26" s="106"/>
      <c r="M26" s="8"/>
      <c r="O26" s="7"/>
      <c r="R26" s="7"/>
      <c r="U26" s="296"/>
    </row>
    <row r="27" spans="1:21" ht="15" customHeight="1" x14ac:dyDescent="0.15">
      <c r="A27" s="83"/>
      <c r="B27" s="112"/>
      <c r="C27" s="116"/>
      <c r="D27" s="41"/>
      <c r="E27" s="10"/>
      <c r="F27" s="11"/>
      <c r="G27" s="6"/>
      <c r="H27" s="107"/>
      <c r="I27" s="2"/>
      <c r="J27" s="6"/>
      <c r="L27" s="2"/>
      <c r="M27" s="13"/>
      <c r="N27" s="2"/>
      <c r="O27" s="6"/>
      <c r="P27" s="12"/>
      <c r="Q27" s="2"/>
      <c r="R27" s="6"/>
      <c r="S27" s="12"/>
      <c r="T27" s="2"/>
      <c r="U27" s="112"/>
    </row>
    <row r="28" spans="1:21" ht="15" customHeight="1" x14ac:dyDescent="0.15">
      <c r="A28" s="82"/>
      <c r="B28" s="110"/>
      <c r="C28" s="115"/>
      <c r="D28" s="39"/>
      <c r="E28" s="4"/>
      <c r="F28" s="5"/>
      <c r="G28" s="7"/>
      <c r="J28" s="7"/>
      <c r="M28" s="8"/>
      <c r="O28" s="7"/>
      <c r="P28" s="1"/>
      <c r="R28" s="7"/>
      <c r="S28" s="1"/>
      <c r="U28" s="110"/>
    </row>
    <row r="29" spans="1:21" ht="15" customHeight="1" x14ac:dyDescent="0.15">
      <c r="A29" s="84"/>
      <c r="B29" s="111" t="s">
        <v>331</v>
      </c>
      <c r="C29" s="115"/>
      <c r="D29" s="39" t="s">
        <v>308</v>
      </c>
      <c r="E29" s="4">
        <v>4</v>
      </c>
      <c r="F29" s="5"/>
      <c r="G29" s="7"/>
      <c r="H29" s="106"/>
      <c r="I29" s="31"/>
      <c r="J29" s="30"/>
      <c r="K29" s="106"/>
      <c r="M29" s="8"/>
      <c r="O29" s="7"/>
      <c r="R29" s="7"/>
      <c r="U29" s="296"/>
    </row>
    <row r="30" spans="1:21" ht="15" customHeight="1" x14ac:dyDescent="0.15">
      <c r="A30" s="83"/>
      <c r="B30" s="112"/>
      <c r="C30" s="116"/>
      <c r="D30" s="41"/>
      <c r="E30" s="10"/>
      <c r="F30" s="11"/>
      <c r="G30" s="6"/>
      <c r="H30" s="107"/>
      <c r="I30" s="2"/>
      <c r="J30" s="6"/>
      <c r="K30" s="107"/>
      <c r="L30" s="2"/>
      <c r="M30" s="13"/>
      <c r="N30" s="2"/>
      <c r="O30" s="6"/>
      <c r="P30" s="12"/>
      <c r="Q30" s="2"/>
      <c r="R30" s="6"/>
      <c r="S30" s="12"/>
      <c r="T30" s="2"/>
      <c r="U30" s="112"/>
    </row>
    <row r="31" spans="1:21" ht="15" customHeight="1" x14ac:dyDescent="0.15">
      <c r="A31" s="110"/>
      <c r="B31" s="110"/>
      <c r="C31" s="110"/>
      <c r="D31" s="39"/>
      <c r="E31" s="4"/>
      <c r="F31" s="5"/>
      <c r="G31" s="7"/>
      <c r="J31" s="7"/>
      <c r="M31" s="8"/>
      <c r="O31" s="7"/>
      <c r="P31" s="1"/>
      <c r="R31" s="7"/>
      <c r="S31" s="1"/>
      <c r="U31" s="110"/>
    </row>
    <row r="32" spans="1:21" ht="15" customHeight="1" thickBot="1" x14ac:dyDescent="0.2">
      <c r="A32" s="294"/>
      <c r="B32" s="113" t="s">
        <v>332</v>
      </c>
      <c r="C32" s="113"/>
      <c r="D32" s="42" t="s">
        <v>308</v>
      </c>
      <c r="E32" s="318">
        <v>1</v>
      </c>
      <c r="F32" s="16"/>
      <c r="G32" s="17"/>
      <c r="H32" s="108"/>
      <c r="I32" s="18"/>
      <c r="J32" s="17"/>
      <c r="K32" s="108"/>
      <c r="L32" s="18"/>
      <c r="M32" s="19"/>
      <c r="N32" s="18"/>
      <c r="O32" s="17"/>
      <c r="P32" s="18"/>
      <c r="Q32" s="18"/>
      <c r="R32" s="17"/>
      <c r="S32" s="18"/>
      <c r="T32" s="18"/>
      <c r="U32" s="297"/>
    </row>
    <row r="33" spans="1:21" ht="15" customHeight="1" x14ac:dyDescent="0.15">
      <c r="A33" s="316"/>
      <c r="U33" s="317"/>
    </row>
    <row r="34" spans="1:21" ht="14.25" customHeight="1" x14ac:dyDescent="0.15"/>
    <row r="35" spans="1:21" ht="24" customHeight="1" x14ac:dyDescent="0.25">
      <c r="A35" s="388" t="s">
        <v>12</v>
      </c>
      <c r="B35" s="389"/>
      <c r="C35" s="389"/>
      <c r="D35" s="389"/>
      <c r="E35" s="389"/>
      <c r="F35" s="389"/>
      <c r="G35" s="389"/>
      <c r="H35" s="389"/>
      <c r="I35" s="389"/>
      <c r="J35" s="389"/>
      <c r="K35" s="389"/>
      <c r="L35" s="389"/>
      <c r="M35" s="389"/>
      <c r="N35" s="389"/>
      <c r="O35" s="389"/>
      <c r="P35" s="389"/>
      <c r="Q35" s="389"/>
      <c r="R35" s="389"/>
      <c r="S35" s="389"/>
      <c r="T35" s="389"/>
      <c r="U35" s="389"/>
    </row>
    <row r="36" spans="1:21" ht="15" customHeight="1" thickBot="1" x14ac:dyDescent="0.2">
      <c r="A36" s="80" t="s">
        <v>260</v>
      </c>
      <c r="T36" s="398" t="s">
        <v>338</v>
      </c>
      <c r="U36" s="398"/>
    </row>
    <row r="37" spans="1:21" ht="15" customHeight="1" x14ac:dyDescent="0.15">
      <c r="A37" s="399" t="s">
        <v>160</v>
      </c>
      <c r="B37" s="390" t="s">
        <v>2</v>
      </c>
      <c r="C37" s="390" t="s">
        <v>3</v>
      </c>
      <c r="D37" s="393" t="s">
        <v>4</v>
      </c>
      <c r="E37" s="395" t="s">
        <v>5</v>
      </c>
      <c r="F37" s="395"/>
      <c r="G37" s="395"/>
      <c r="H37" s="395"/>
      <c r="I37" s="395"/>
      <c r="J37" s="395"/>
      <c r="K37" s="395"/>
      <c r="L37" s="395"/>
      <c r="M37" s="396" t="s">
        <v>9</v>
      </c>
      <c r="N37" s="395"/>
      <c r="O37" s="395"/>
      <c r="P37" s="395"/>
      <c r="Q37" s="395"/>
      <c r="R37" s="395"/>
      <c r="S37" s="395"/>
      <c r="T37" s="395"/>
      <c r="U37" s="390" t="s">
        <v>11</v>
      </c>
    </row>
    <row r="38" spans="1:21" ht="15" customHeight="1" thickBot="1" x14ac:dyDescent="0.2">
      <c r="A38" s="400"/>
      <c r="B38" s="401"/>
      <c r="C38" s="401"/>
      <c r="D38" s="394"/>
      <c r="E38" s="354" t="s">
        <v>6</v>
      </c>
      <c r="F38" s="354"/>
      <c r="G38" s="49"/>
      <c r="H38" s="104" t="s">
        <v>7</v>
      </c>
      <c r="I38" s="48"/>
      <c r="J38" s="49"/>
      <c r="K38" s="104" t="s">
        <v>8</v>
      </c>
      <c r="L38" s="48"/>
      <c r="M38" s="392" t="s">
        <v>6</v>
      </c>
      <c r="N38" s="354"/>
      <c r="O38" s="49"/>
      <c r="P38" s="48" t="s">
        <v>7</v>
      </c>
      <c r="Q38" s="48"/>
      <c r="R38" s="49"/>
      <c r="S38" s="48" t="s">
        <v>8</v>
      </c>
      <c r="T38" s="48"/>
      <c r="U38" s="391"/>
    </row>
    <row r="39" spans="1:21" ht="15" customHeight="1" x14ac:dyDescent="0.15">
      <c r="A39" s="81"/>
      <c r="B39" s="110"/>
      <c r="C39" s="114"/>
      <c r="D39" s="38"/>
      <c r="E39" s="21"/>
      <c r="F39" s="22"/>
      <c r="G39" s="23" t="str">
        <f>IF(H39&gt;0,"[","")</f>
        <v/>
      </c>
      <c r="H39" s="105"/>
      <c r="I39" s="25" t="str">
        <f>IF(H39&gt;0,"]","")</f>
        <v/>
      </c>
      <c r="J39" s="23" t="str">
        <f>IF(K39&gt;0,"[","")</f>
        <v/>
      </c>
      <c r="K39" s="105"/>
      <c r="L39" s="25" t="str">
        <f>IF(K39&gt;0,"]","")</f>
        <v/>
      </c>
      <c r="M39" s="26"/>
      <c r="N39" s="25"/>
      <c r="O39" s="23" t="str">
        <f>IF(P39&gt;0,"[","")</f>
        <v/>
      </c>
      <c r="P39" s="24"/>
      <c r="Q39" s="25" t="str">
        <f>IF(P39&gt;0,"]","")</f>
        <v/>
      </c>
      <c r="R39" s="23" t="str">
        <f>IF(S39&gt;0,"[","")</f>
        <v/>
      </c>
      <c r="S39" s="24"/>
      <c r="T39" s="25" t="str">
        <f>IF(S39&gt;0,"]","")</f>
        <v/>
      </c>
      <c r="U39" s="109"/>
    </row>
    <row r="40" spans="1:21" ht="15" customHeight="1" x14ac:dyDescent="0.15">
      <c r="A40" s="4"/>
      <c r="B40" s="110"/>
      <c r="C40" s="115"/>
      <c r="D40" s="39"/>
      <c r="E40" s="4"/>
      <c r="F40" s="5"/>
      <c r="G40" s="7"/>
      <c r="J40" s="7"/>
      <c r="M40" s="8"/>
      <c r="O40" s="7"/>
      <c r="P40" s="1"/>
      <c r="R40" s="7"/>
      <c r="S40" s="1"/>
      <c r="U40" s="110"/>
    </row>
    <row r="41" spans="1:21" ht="15" customHeight="1" x14ac:dyDescent="0.15">
      <c r="A41" s="82"/>
      <c r="B41" s="111" t="s">
        <v>333</v>
      </c>
      <c r="C41" s="117"/>
      <c r="D41" s="40" t="s">
        <v>308</v>
      </c>
      <c r="E41" s="28">
        <v>1</v>
      </c>
      <c r="F41" s="29"/>
      <c r="G41" s="30"/>
      <c r="H41" s="106"/>
      <c r="I41" s="31"/>
      <c r="J41" s="30"/>
      <c r="K41" s="106"/>
      <c r="L41" s="31"/>
      <c r="M41" s="32"/>
      <c r="N41" s="31"/>
      <c r="O41" s="30"/>
      <c r="P41" s="31"/>
      <c r="Q41" s="31"/>
      <c r="R41" s="30"/>
      <c r="S41" s="31"/>
      <c r="T41" s="31"/>
      <c r="U41" s="296"/>
    </row>
    <row r="42" spans="1:21" ht="15" customHeight="1" x14ac:dyDescent="0.15">
      <c r="A42" s="83"/>
      <c r="B42" s="110"/>
      <c r="C42" s="115"/>
      <c r="D42" s="39"/>
      <c r="E42" s="4"/>
      <c r="F42" s="5"/>
      <c r="G42" s="7"/>
      <c r="J42" s="7"/>
      <c r="L42" t="str">
        <f>IF(K42&gt;0,"]","")</f>
        <v/>
      </c>
      <c r="M42" s="8"/>
      <c r="O42" s="7" t="str">
        <f>IF(P42&gt;0,"[","")</f>
        <v/>
      </c>
      <c r="P42" s="1"/>
      <c r="Q42" t="str">
        <f>IF(P42&gt;0,"]","")</f>
        <v/>
      </c>
      <c r="R42" s="7" t="str">
        <f>IF(S42&gt;0,"[","")</f>
        <v/>
      </c>
      <c r="S42" s="1"/>
      <c r="T42" t="str">
        <f>IF(S42&gt;0,"]","")</f>
        <v/>
      </c>
      <c r="U42" s="110"/>
    </row>
    <row r="43" spans="1:21" ht="15" customHeight="1" x14ac:dyDescent="0.15">
      <c r="A43" s="82"/>
      <c r="B43" s="110"/>
      <c r="C43" s="115"/>
      <c r="D43" s="39"/>
      <c r="E43" s="4"/>
      <c r="F43" s="5"/>
      <c r="G43" s="7"/>
      <c r="J43" s="7"/>
      <c r="L43" t="str">
        <f>IF(K43&gt;0,")","")</f>
        <v/>
      </c>
      <c r="M43" s="8"/>
      <c r="O43" s="7" t="str">
        <f>IF(P43&gt;0,"(","")</f>
        <v/>
      </c>
      <c r="P43" s="1"/>
      <c r="Q43" t="str">
        <f>IF(P43&gt;0,")","")</f>
        <v/>
      </c>
      <c r="R43" s="7" t="str">
        <f>IF(S43&gt;0,"(","")</f>
        <v/>
      </c>
      <c r="S43" s="1"/>
      <c r="T43" t="str">
        <f>IF(S43&gt;0,")","")</f>
        <v/>
      </c>
      <c r="U43" s="110"/>
    </row>
    <row r="44" spans="1:21" ht="15" customHeight="1" x14ac:dyDescent="0.15">
      <c r="A44" s="84"/>
      <c r="B44" s="111" t="s">
        <v>334</v>
      </c>
      <c r="C44" s="117"/>
      <c r="D44" s="39" t="s">
        <v>308</v>
      </c>
      <c r="E44" s="28">
        <v>6</v>
      </c>
      <c r="F44" s="5"/>
      <c r="G44" s="7"/>
      <c r="H44" s="106"/>
      <c r="I44" s="31"/>
      <c r="J44" s="30"/>
      <c r="K44" s="106"/>
      <c r="M44" s="8"/>
      <c r="O44" s="7"/>
      <c r="R44" s="7"/>
      <c r="U44" s="296"/>
    </row>
    <row r="45" spans="1:21" ht="15" customHeight="1" x14ac:dyDescent="0.15">
      <c r="A45" s="82"/>
      <c r="B45" s="110"/>
      <c r="C45" s="115"/>
      <c r="D45" s="41"/>
      <c r="E45" s="94"/>
      <c r="F45" s="11"/>
      <c r="G45" s="6"/>
      <c r="H45" s="107"/>
      <c r="I45" s="2"/>
      <c r="J45" s="6"/>
      <c r="K45" s="107"/>
      <c r="L45" s="2"/>
      <c r="M45" s="13"/>
      <c r="N45" s="2"/>
      <c r="O45" s="6"/>
      <c r="P45" s="12"/>
      <c r="Q45" s="2"/>
      <c r="R45" s="6"/>
      <c r="S45" s="12"/>
      <c r="T45" s="2"/>
      <c r="U45" s="112"/>
    </row>
    <row r="46" spans="1:21" ht="15" customHeight="1" x14ac:dyDescent="0.15">
      <c r="A46" s="82"/>
      <c r="B46" s="110"/>
      <c r="C46" s="115"/>
      <c r="D46" s="39"/>
      <c r="E46" s="4"/>
      <c r="F46" s="5"/>
      <c r="G46" s="7"/>
      <c r="J46" s="7"/>
      <c r="L46" t="str">
        <f>IF(K46&gt;0,")","")</f>
        <v/>
      </c>
      <c r="M46" s="8"/>
      <c r="O46" s="7" t="str">
        <f>IF(P46&gt;0,"(","")</f>
        <v/>
      </c>
      <c r="P46" s="1"/>
      <c r="Q46" t="str">
        <f>IF(P46&gt;0,")","")</f>
        <v/>
      </c>
      <c r="R46" s="7" t="str">
        <f>IF(S46&gt;0,"(","")</f>
        <v/>
      </c>
      <c r="S46" s="1"/>
      <c r="T46" t="str">
        <f>IF(S46&gt;0,")","")</f>
        <v/>
      </c>
      <c r="U46" s="110"/>
    </row>
    <row r="47" spans="1:21" ht="15" customHeight="1" x14ac:dyDescent="0.15">
      <c r="A47" s="82"/>
      <c r="B47" s="111" t="s">
        <v>335</v>
      </c>
      <c r="C47" s="111"/>
      <c r="D47" s="39" t="s">
        <v>308</v>
      </c>
      <c r="E47" s="4">
        <v>4</v>
      </c>
      <c r="F47" s="5"/>
      <c r="G47" s="7"/>
      <c r="H47" s="106"/>
      <c r="I47" s="31"/>
      <c r="J47" s="30"/>
      <c r="K47" s="106"/>
      <c r="M47" s="8"/>
      <c r="O47" s="7"/>
      <c r="R47" s="7"/>
      <c r="U47" s="296"/>
    </row>
    <row r="48" spans="1:21" ht="15" customHeight="1" x14ac:dyDescent="0.15">
      <c r="A48" s="83"/>
      <c r="B48" s="110"/>
      <c r="C48" s="115"/>
      <c r="D48" s="41"/>
      <c r="E48" s="94"/>
      <c r="F48" s="11"/>
      <c r="G48" s="6"/>
      <c r="H48" s="107"/>
      <c r="I48" s="2"/>
      <c r="J48" s="6"/>
      <c r="K48" s="107"/>
      <c r="L48" s="2"/>
      <c r="M48" s="13"/>
      <c r="N48" s="2"/>
      <c r="O48" s="6"/>
      <c r="P48" s="12"/>
      <c r="Q48" s="2"/>
      <c r="R48" s="6"/>
      <c r="S48" s="12"/>
      <c r="T48" s="2"/>
      <c r="U48" s="112"/>
    </row>
    <row r="49" spans="1:21" ht="15" customHeight="1" x14ac:dyDescent="0.15">
      <c r="A49" s="82"/>
      <c r="B49" s="110"/>
      <c r="C49" s="115"/>
      <c r="D49" s="39"/>
      <c r="E49" s="95"/>
      <c r="F49" s="5"/>
      <c r="G49" s="7"/>
      <c r="J49" s="7"/>
      <c r="M49" s="8"/>
      <c r="O49" s="7"/>
      <c r="P49" s="1"/>
      <c r="R49" s="7"/>
      <c r="S49" s="1"/>
      <c r="U49" s="110"/>
    </row>
    <row r="50" spans="1:21" ht="15" customHeight="1" x14ac:dyDescent="0.15">
      <c r="A50" s="84"/>
      <c r="B50" s="111" t="s">
        <v>336</v>
      </c>
      <c r="C50" s="111"/>
      <c r="D50" s="39" t="s">
        <v>308</v>
      </c>
      <c r="E50" s="96">
        <v>1</v>
      </c>
      <c r="F50" s="5"/>
      <c r="G50" s="7"/>
      <c r="H50" s="106"/>
      <c r="I50" s="31"/>
      <c r="J50" s="30"/>
      <c r="K50" s="106"/>
      <c r="M50" s="8"/>
      <c r="O50" s="7"/>
      <c r="R50" s="7"/>
      <c r="U50" s="296"/>
    </row>
    <row r="51" spans="1:21" ht="15" customHeight="1" x14ac:dyDescent="0.15">
      <c r="A51" s="82"/>
      <c r="B51" s="110"/>
      <c r="C51" s="115"/>
      <c r="D51" s="41"/>
      <c r="E51" s="94"/>
      <c r="F51" s="11"/>
      <c r="G51" s="6"/>
      <c r="H51" s="107"/>
      <c r="I51" s="2"/>
      <c r="J51" s="6"/>
      <c r="K51" s="107"/>
      <c r="L51" s="2"/>
      <c r="M51" s="13"/>
      <c r="N51" s="2"/>
      <c r="O51" s="6"/>
      <c r="P51" s="12"/>
      <c r="Q51" s="2"/>
      <c r="R51" s="6"/>
      <c r="S51" s="12"/>
      <c r="T51" s="2"/>
      <c r="U51" s="112"/>
    </row>
    <row r="52" spans="1:21" ht="15" customHeight="1" x14ac:dyDescent="0.15">
      <c r="A52" s="82"/>
      <c r="B52" s="110"/>
      <c r="C52" s="115"/>
      <c r="D52" s="39"/>
      <c r="E52" s="95"/>
      <c r="F52" s="5"/>
      <c r="G52" s="7"/>
      <c r="J52" s="7"/>
      <c r="M52" s="8"/>
      <c r="O52" s="7"/>
      <c r="P52" s="1"/>
      <c r="R52" s="7"/>
      <c r="S52" s="1"/>
      <c r="U52" s="110"/>
    </row>
    <row r="53" spans="1:21" ht="15" customHeight="1" x14ac:dyDescent="0.15">
      <c r="A53" s="293"/>
      <c r="B53" s="111" t="s">
        <v>337</v>
      </c>
      <c r="C53" s="115"/>
      <c r="D53" s="39" t="s">
        <v>308</v>
      </c>
      <c r="E53" s="96">
        <v>1</v>
      </c>
      <c r="F53" s="5"/>
      <c r="G53" s="7"/>
      <c r="H53" s="106"/>
      <c r="I53" s="31"/>
      <c r="J53" s="30"/>
      <c r="K53" s="106"/>
      <c r="M53" s="8"/>
      <c r="O53" s="7"/>
      <c r="R53" s="7"/>
      <c r="U53" s="296"/>
    </row>
    <row r="54" spans="1:21" ht="15" customHeight="1" x14ac:dyDescent="0.15">
      <c r="A54" s="83"/>
      <c r="B54" s="112"/>
      <c r="C54" s="116"/>
      <c r="D54" s="41"/>
      <c r="E54" s="10"/>
      <c r="F54" s="11"/>
      <c r="G54" s="6"/>
      <c r="H54" s="107"/>
      <c r="I54" s="2"/>
      <c r="J54" s="6"/>
      <c r="L54" s="2"/>
      <c r="M54" s="13"/>
      <c r="N54" s="2"/>
      <c r="O54" s="6"/>
      <c r="P54" s="12"/>
      <c r="Q54" s="2"/>
      <c r="R54" s="6"/>
      <c r="S54" s="12"/>
      <c r="T54" s="2"/>
      <c r="U54" s="112"/>
    </row>
    <row r="55" spans="1:21" ht="15" customHeight="1" x14ac:dyDescent="0.15">
      <c r="A55" s="82"/>
      <c r="B55" s="110" t="s">
        <v>301</v>
      </c>
      <c r="C55" s="115"/>
      <c r="D55" s="39"/>
      <c r="E55" s="4"/>
      <c r="F55" s="5"/>
      <c r="G55" s="7"/>
      <c r="J55" s="7"/>
      <c r="M55" s="8"/>
      <c r="O55" s="7"/>
      <c r="P55" s="1"/>
      <c r="R55" s="7"/>
      <c r="S55" s="1"/>
      <c r="U55" s="110"/>
    </row>
    <row r="56" spans="1:21" ht="15" customHeight="1" x14ac:dyDescent="0.15">
      <c r="A56" s="84"/>
      <c r="B56" s="111" t="s">
        <v>300</v>
      </c>
      <c r="C56" s="111"/>
      <c r="D56" s="39" t="s">
        <v>307</v>
      </c>
      <c r="E56" s="4">
        <v>2</v>
      </c>
      <c r="F56" s="5"/>
      <c r="G56" s="7"/>
      <c r="H56" s="106"/>
      <c r="I56" s="31"/>
      <c r="J56" s="30"/>
      <c r="K56" s="106"/>
      <c r="M56" s="8"/>
      <c r="O56" s="7"/>
      <c r="R56" s="7"/>
      <c r="U56" s="296"/>
    </row>
    <row r="57" spans="1:21" ht="15" customHeight="1" x14ac:dyDescent="0.15">
      <c r="A57" s="82"/>
      <c r="B57" s="110"/>
      <c r="C57" s="115"/>
      <c r="D57" s="41"/>
      <c r="E57" s="94"/>
      <c r="F57" s="11"/>
      <c r="G57" s="6"/>
      <c r="H57" s="107"/>
      <c r="I57" s="2"/>
      <c r="J57" s="6"/>
      <c r="K57" s="107"/>
      <c r="L57" s="2"/>
      <c r="M57" s="13"/>
      <c r="N57" s="2"/>
      <c r="O57" s="6"/>
      <c r="P57" s="12"/>
      <c r="Q57" s="2"/>
      <c r="R57" s="6"/>
      <c r="S57" s="12"/>
      <c r="T57" s="2"/>
      <c r="U57" s="112"/>
    </row>
    <row r="58" spans="1:21" ht="15" customHeight="1" x14ac:dyDescent="0.15">
      <c r="A58" s="82"/>
      <c r="B58" s="110"/>
      <c r="C58" s="115"/>
      <c r="D58" s="39"/>
      <c r="E58" s="95"/>
      <c r="F58" s="5"/>
      <c r="G58" s="7"/>
      <c r="J58" s="7"/>
      <c r="M58" s="8"/>
      <c r="O58" s="7"/>
      <c r="P58" s="1"/>
      <c r="R58" s="7"/>
      <c r="S58" s="1"/>
      <c r="U58" s="110"/>
    </row>
    <row r="59" spans="1:21" ht="15" customHeight="1" x14ac:dyDescent="0.15">
      <c r="A59" s="82"/>
      <c r="B59" s="111" t="s">
        <v>302</v>
      </c>
      <c r="C59" s="115"/>
      <c r="D59" s="39" t="s">
        <v>307</v>
      </c>
      <c r="E59" s="96">
        <v>1</v>
      </c>
      <c r="F59" s="5"/>
      <c r="G59" s="7"/>
      <c r="H59" s="106"/>
      <c r="I59" s="31"/>
      <c r="J59" s="30"/>
      <c r="K59" s="106"/>
      <c r="M59" s="8"/>
      <c r="O59" s="7"/>
      <c r="R59" s="7"/>
      <c r="U59" s="296"/>
    </row>
    <row r="60" spans="1:21" ht="15" customHeight="1" x14ac:dyDescent="0.15">
      <c r="A60" s="83"/>
      <c r="B60" s="112"/>
      <c r="C60" s="116"/>
      <c r="D60" s="41"/>
      <c r="E60" s="10"/>
      <c r="F60" s="11"/>
      <c r="G60" s="6"/>
      <c r="H60" s="107"/>
      <c r="I60" s="2"/>
      <c r="J60" s="6"/>
      <c r="L60" s="2"/>
      <c r="M60" s="13"/>
      <c r="N60" s="2"/>
      <c r="O60" s="6"/>
      <c r="P60" s="12"/>
      <c r="Q60" s="2"/>
      <c r="R60" s="6"/>
      <c r="S60" s="12"/>
      <c r="T60" s="2"/>
      <c r="U60" s="112"/>
    </row>
    <row r="61" spans="1:21" ht="15" customHeight="1" x14ac:dyDescent="0.15">
      <c r="A61" s="82"/>
      <c r="B61" s="110"/>
      <c r="C61" s="115"/>
      <c r="D61" s="39"/>
      <c r="E61" s="4"/>
      <c r="F61" s="5"/>
      <c r="G61" s="7"/>
      <c r="J61" s="7"/>
      <c r="M61" s="8"/>
      <c r="O61" s="7"/>
      <c r="P61" s="1"/>
      <c r="R61" s="7"/>
      <c r="S61" s="1"/>
      <c r="U61" s="110"/>
    </row>
    <row r="62" spans="1:21" ht="15" customHeight="1" x14ac:dyDescent="0.15">
      <c r="A62" s="84"/>
      <c r="B62" s="111" t="s">
        <v>303</v>
      </c>
      <c r="C62" s="115"/>
      <c r="D62" s="39" t="s">
        <v>307</v>
      </c>
      <c r="E62" s="4">
        <v>1</v>
      </c>
      <c r="F62" s="5"/>
      <c r="G62" s="7"/>
      <c r="H62" s="106"/>
      <c r="I62" s="31"/>
      <c r="J62" s="30"/>
      <c r="K62" s="106"/>
      <c r="M62" s="8"/>
      <c r="O62" s="7"/>
      <c r="R62" s="7"/>
      <c r="U62" s="296"/>
    </row>
    <row r="63" spans="1:21" ht="15" customHeight="1" x14ac:dyDescent="0.15">
      <c r="A63" s="83"/>
      <c r="B63" s="112"/>
      <c r="C63" s="116"/>
      <c r="D63" s="41"/>
      <c r="E63" s="10"/>
      <c r="F63" s="11"/>
      <c r="G63" s="6"/>
      <c r="H63" s="107"/>
      <c r="I63" s="2"/>
      <c r="J63" s="6"/>
      <c r="K63" s="107"/>
      <c r="L63" s="2"/>
      <c r="M63" s="13"/>
      <c r="N63" s="2"/>
      <c r="O63" s="6"/>
      <c r="P63" s="12"/>
      <c r="Q63" s="2"/>
      <c r="R63" s="6"/>
      <c r="S63" s="12"/>
      <c r="T63" s="2"/>
      <c r="U63" s="112"/>
    </row>
    <row r="64" spans="1:21" ht="15" customHeight="1" x14ac:dyDescent="0.15">
      <c r="A64" s="110"/>
      <c r="B64" s="110"/>
      <c r="C64" s="110"/>
      <c r="D64" s="39"/>
      <c r="E64" s="4"/>
      <c r="F64" s="5"/>
      <c r="G64" s="7"/>
      <c r="J64" s="7"/>
      <c r="M64" s="8"/>
      <c r="O64" s="7"/>
      <c r="R64" s="7"/>
      <c r="U64" s="110"/>
    </row>
    <row r="65" spans="1:21" ht="15" customHeight="1" thickBot="1" x14ac:dyDescent="0.2">
      <c r="A65" s="294"/>
      <c r="B65" s="113" t="s">
        <v>317</v>
      </c>
      <c r="C65" s="113"/>
      <c r="D65" s="42" t="s">
        <v>318</v>
      </c>
      <c r="E65" s="15">
        <v>1</v>
      </c>
      <c r="F65" s="16"/>
      <c r="G65" s="17"/>
      <c r="H65" s="108"/>
      <c r="I65" s="18"/>
      <c r="J65" s="17"/>
      <c r="K65" s="108"/>
      <c r="L65" s="18"/>
      <c r="M65" s="19"/>
      <c r="N65" s="18"/>
      <c r="O65" s="17"/>
      <c r="P65" s="18"/>
      <c r="Q65" s="18"/>
      <c r="R65" s="17"/>
      <c r="S65" s="18"/>
      <c r="T65" s="18"/>
      <c r="U65" s="297"/>
    </row>
    <row r="66" spans="1:21" ht="15" customHeight="1" x14ac:dyDescent="0.15"/>
    <row r="67" spans="1:21" ht="14.25" customHeight="1" x14ac:dyDescent="0.15"/>
    <row r="68" spans="1:21" ht="24" customHeight="1" x14ac:dyDescent="0.25">
      <c r="A68" s="388" t="s">
        <v>12</v>
      </c>
      <c r="B68" s="389"/>
      <c r="C68" s="389"/>
      <c r="D68" s="389"/>
      <c r="E68" s="389"/>
      <c r="F68" s="389"/>
      <c r="G68" s="389"/>
      <c r="H68" s="389"/>
      <c r="I68" s="389"/>
      <c r="J68" s="389"/>
      <c r="K68" s="389"/>
      <c r="L68" s="389"/>
      <c r="M68" s="389"/>
      <c r="N68" s="389"/>
      <c r="O68" s="389"/>
      <c r="P68" s="389"/>
      <c r="Q68" s="389"/>
      <c r="R68" s="389"/>
      <c r="S68" s="389"/>
      <c r="T68" s="389"/>
      <c r="U68" s="389"/>
    </row>
    <row r="69" spans="1:21" ht="15" customHeight="1" thickBot="1" x14ac:dyDescent="0.2">
      <c r="A69" s="80" t="s">
        <v>260</v>
      </c>
      <c r="T69" s="398" t="s">
        <v>338</v>
      </c>
      <c r="U69" s="398"/>
    </row>
    <row r="70" spans="1:21" ht="15" customHeight="1" x14ac:dyDescent="0.15">
      <c r="A70" s="399" t="s">
        <v>160</v>
      </c>
      <c r="B70" s="390" t="s">
        <v>2</v>
      </c>
      <c r="C70" s="390" t="s">
        <v>3</v>
      </c>
      <c r="D70" s="393" t="s">
        <v>4</v>
      </c>
      <c r="E70" s="395" t="s">
        <v>5</v>
      </c>
      <c r="F70" s="395"/>
      <c r="G70" s="395"/>
      <c r="H70" s="395"/>
      <c r="I70" s="395"/>
      <c r="J70" s="395"/>
      <c r="K70" s="395"/>
      <c r="L70" s="395"/>
      <c r="M70" s="396" t="s">
        <v>9</v>
      </c>
      <c r="N70" s="395"/>
      <c r="O70" s="395"/>
      <c r="P70" s="395"/>
      <c r="Q70" s="395"/>
      <c r="R70" s="395"/>
      <c r="S70" s="395"/>
      <c r="T70" s="395"/>
      <c r="U70" s="390" t="s">
        <v>11</v>
      </c>
    </row>
    <row r="71" spans="1:21" ht="15" customHeight="1" thickBot="1" x14ac:dyDescent="0.2">
      <c r="A71" s="400"/>
      <c r="B71" s="401"/>
      <c r="C71" s="401"/>
      <c r="D71" s="394"/>
      <c r="E71" s="354" t="s">
        <v>6</v>
      </c>
      <c r="F71" s="354"/>
      <c r="G71" s="49"/>
      <c r="H71" s="104" t="s">
        <v>7</v>
      </c>
      <c r="I71" s="48"/>
      <c r="J71" s="49"/>
      <c r="K71" s="104" t="s">
        <v>8</v>
      </c>
      <c r="L71" s="48"/>
      <c r="M71" s="392" t="s">
        <v>6</v>
      </c>
      <c r="N71" s="354"/>
      <c r="O71" s="49"/>
      <c r="P71" s="48" t="s">
        <v>7</v>
      </c>
      <c r="Q71" s="48"/>
      <c r="R71" s="49"/>
      <c r="S71" s="48" t="s">
        <v>8</v>
      </c>
      <c r="T71" s="48"/>
      <c r="U71" s="391"/>
    </row>
    <row r="72" spans="1:21" ht="15" customHeight="1" x14ac:dyDescent="0.15">
      <c r="A72" s="81"/>
      <c r="B72" s="110"/>
      <c r="C72" s="114"/>
      <c r="D72" s="38"/>
      <c r="E72" s="21"/>
      <c r="F72" s="22"/>
      <c r="G72" s="23" t="str">
        <f>IF(H72&gt;0,"[","")</f>
        <v/>
      </c>
      <c r="H72" s="105"/>
      <c r="I72" s="25" t="str">
        <f>IF(H72&gt;0,"]","")</f>
        <v/>
      </c>
      <c r="J72" s="23" t="str">
        <f>IF(K72&gt;0,"[","")</f>
        <v/>
      </c>
      <c r="K72" s="105"/>
      <c r="L72" s="25" t="str">
        <f>IF(K72&gt;0,"]","")</f>
        <v/>
      </c>
      <c r="M72" s="26"/>
      <c r="N72" s="25"/>
      <c r="O72" s="23" t="str">
        <f>IF(P72&gt;0,"[","")</f>
        <v/>
      </c>
      <c r="P72" s="24"/>
      <c r="Q72" s="25" t="str">
        <f>IF(P72&gt;0,"]","")</f>
        <v/>
      </c>
      <c r="R72" s="23" t="str">
        <f>IF(S72&gt;0,"[","")</f>
        <v/>
      </c>
      <c r="S72" s="24"/>
      <c r="T72" s="25" t="str">
        <f>IF(S72&gt;0,"]","")</f>
        <v/>
      </c>
      <c r="U72" s="109"/>
    </row>
    <row r="73" spans="1:21" ht="15" customHeight="1" x14ac:dyDescent="0.15">
      <c r="A73" s="4"/>
      <c r="B73" s="110"/>
      <c r="C73" s="115"/>
      <c r="D73" s="39"/>
      <c r="E73" s="4"/>
      <c r="F73" s="5"/>
      <c r="G73" s="7"/>
      <c r="J73" s="7"/>
      <c r="M73" s="8"/>
      <c r="O73" s="7"/>
      <c r="P73" s="1"/>
      <c r="R73" s="7"/>
      <c r="S73" s="1"/>
      <c r="U73" s="110"/>
    </row>
    <row r="74" spans="1:21" ht="15" customHeight="1" x14ac:dyDescent="0.15">
      <c r="A74" s="82"/>
      <c r="B74" s="111"/>
      <c r="C74" s="111"/>
      <c r="D74" s="40"/>
      <c r="E74" s="28"/>
      <c r="F74" s="29"/>
      <c r="G74" s="30"/>
      <c r="H74" s="106"/>
      <c r="I74" s="31"/>
      <c r="J74" s="30"/>
      <c r="K74" s="106"/>
      <c r="L74" s="31"/>
      <c r="M74" s="32"/>
      <c r="N74" s="31"/>
      <c r="O74" s="30"/>
      <c r="P74" s="31"/>
      <c r="Q74" s="31"/>
      <c r="R74" s="30"/>
      <c r="S74" s="31"/>
      <c r="T74" s="31"/>
      <c r="U74" s="296"/>
    </row>
    <row r="75" spans="1:21" ht="15" customHeight="1" x14ac:dyDescent="0.15">
      <c r="A75" s="83"/>
      <c r="B75" s="110"/>
      <c r="C75" s="115"/>
      <c r="D75" s="39"/>
      <c r="E75" s="4"/>
      <c r="F75" s="5"/>
      <c r="G75" s="7"/>
      <c r="I75" t="str">
        <f>IF(H75&gt;0,"]","")</f>
        <v/>
      </c>
      <c r="J75" s="7" t="str">
        <f>IF(K75&gt;0,"[","")</f>
        <v/>
      </c>
      <c r="L75" t="str">
        <f>IF(K75&gt;0,"]","")</f>
        <v/>
      </c>
      <c r="M75" s="8"/>
      <c r="O75" s="7" t="str">
        <f>IF(P75&gt;0,"[","")</f>
        <v/>
      </c>
      <c r="P75" s="1"/>
      <c r="Q75" t="str">
        <f>IF(P75&gt;0,"]","")</f>
        <v/>
      </c>
      <c r="R75" s="7" t="str">
        <f>IF(S75&gt;0,"[","")</f>
        <v/>
      </c>
      <c r="S75" s="1"/>
      <c r="T75" t="str">
        <f>IF(S75&gt;0,"]","")</f>
        <v/>
      </c>
      <c r="U75" s="110"/>
    </row>
    <row r="76" spans="1:21" ht="15" customHeight="1" x14ac:dyDescent="0.15">
      <c r="A76" s="82"/>
      <c r="B76" s="110"/>
      <c r="C76" s="115"/>
      <c r="D76" s="39"/>
      <c r="E76" s="4"/>
      <c r="F76" s="5"/>
      <c r="G76" s="7"/>
      <c r="I76" t="str">
        <f>IF(H76&gt;0,")","")</f>
        <v/>
      </c>
      <c r="J76" s="7" t="str">
        <f>IF(K76&gt;0,"(","")</f>
        <v/>
      </c>
      <c r="L76" t="str">
        <f>IF(K76&gt;0,")","")</f>
        <v/>
      </c>
      <c r="M76" s="8"/>
      <c r="O76" s="7" t="str">
        <f>IF(P76&gt;0,"(","")</f>
        <v/>
      </c>
      <c r="P76" s="1"/>
      <c r="Q76" t="str">
        <f>IF(P76&gt;0,")","")</f>
        <v/>
      </c>
      <c r="R76" s="7" t="str">
        <f>IF(S76&gt;0,"(","")</f>
        <v/>
      </c>
      <c r="S76" s="1"/>
      <c r="T76" t="str">
        <f>IF(S76&gt;0,")","")</f>
        <v/>
      </c>
      <c r="U76" s="110"/>
    </row>
    <row r="77" spans="1:21" ht="15" customHeight="1" x14ac:dyDescent="0.15">
      <c r="A77" s="84"/>
      <c r="B77" s="111"/>
      <c r="C77" s="117"/>
      <c r="D77" s="39"/>
      <c r="E77" s="28"/>
      <c r="F77" s="5"/>
      <c r="G77" s="7"/>
      <c r="H77" s="106"/>
      <c r="I77" s="31"/>
      <c r="J77" s="30"/>
      <c r="K77" s="106"/>
      <c r="M77" s="8"/>
      <c r="O77" s="7"/>
      <c r="R77" s="7"/>
      <c r="U77" s="296"/>
    </row>
    <row r="78" spans="1:21" ht="15" customHeight="1" x14ac:dyDescent="0.15">
      <c r="A78" s="82"/>
      <c r="B78" s="110"/>
      <c r="C78" s="115"/>
      <c r="D78" s="41"/>
      <c r="E78" s="94"/>
      <c r="F78" s="11"/>
      <c r="G78" s="6"/>
      <c r="H78" s="107"/>
      <c r="I78" s="2"/>
      <c r="J78" s="6"/>
      <c r="K78" s="107"/>
      <c r="L78" s="2"/>
      <c r="M78" s="13"/>
      <c r="N78" s="2"/>
      <c r="O78" s="6"/>
      <c r="P78" s="12"/>
      <c r="Q78" s="2"/>
      <c r="R78" s="6"/>
      <c r="S78" s="12"/>
      <c r="T78" s="2"/>
      <c r="U78" s="112"/>
    </row>
    <row r="79" spans="1:21" ht="15" customHeight="1" x14ac:dyDescent="0.15">
      <c r="A79" s="82"/>
      <c r="B79" s="110"/>
      <c r="C79" s="115"/>
      <c r="D79" s="39"/>
      <c r="E79" s="4"/>
      <c r="F79" s="5"/>
      <c r="G79" s="7"/>
      <c r="J79" s="7"/>
      <c r="L79" t="str">
        <f>IF(K79&gt;0,")","")</f>
        <v/>
      </c>
      <c r="M79" s="8"/>
      <c r="O79" s="7" t="str">
        <f>IF(P79&gt;0,"(","")</f>
        <v/>
      </c>
      <c r="P79" s="1"/>
      <c r="Q79" t="str">
        <f>IF(P79&gt;0,")","")</f>
        <v/>
      </c>
      <c r="R79" s="7" t="str">
        <f>IF(S79&gt;0,"(","")</f>
        <v/>
      </c>
      <c r="S79" s="1"/>
      <c r="T79" t="str">
        <f>IF(S79&gt;0,")","")</f>
        <v/>
      </c>
      <c r="U79" s="110"/>
    </row>
    <row r="80" spans="1:21" ht="15" customHeight="1" x14ac:dyDescent="0.15">
      <c r="A80" s="82"/>
      <c r="B80" s="111"/>
      <c r="C80" s="111"/>
      <c r="D80" s="39"/>
      <c r="E80" s="4"/>
      <c r="F80" s="5"/>
      <c r="G80" s="7"/>
      <c r="H80" s="106"/>
      <c r="I80" s="31"/>
      <c r="J80" s="30"/>
      <c r="K80" s="106"/>
      <c r="M80" s="8"/>
      <c r="O80" s="7"/>
      <c r="R80" s="7"/>
      <c r="U80" s="296"/>
    </row>
    <row r="81" spans="1:21" ht="15" customHeight="1" x14ac:dyDescent="0.15">
      <c r="A81" s="83"/>
      <c r="B81" s="110"/>
      <c r="C81" s="115"/>
      <c r="D81" s="41"/>
      <c r="E81" s="94"/>
      <c r="F81" s="11"/>
      <c r="G81" s="6"/>
      <c r="H81" s="107"/>
      <c r="I81" s="2"/>
      <c r="J81" s="6"/>
      <c r="K81" s="107"/>
      <c r="L81" s="2"/>
      <c r="M81" s="13"/>
      <c r="N81" s="2"/>
      <c r="O81" s="6"/>
      <c r="P81" s="12"/>
      <c r="Q81" s="2"/>
      <c r="R81" s="6"/>
      <c r="S81" s="12"/>
      <c r="T81" s="2"/>
      <c r="U81" s="112"/>
    </row>
    <row r="82" spans="1:21" ht="15" customHeight="1" x14ac:dyDescent="0.15">
      <c r="A82" s="82"/>
      <c r="B82" s="110"/>
      <c r="C82" s="115"/>
      <c r="D82" s="39"/>
      <c r="E82" s="95"/>
      <c r="F82" s="5"/>
      <c r="G82" s="7"/>
      <c r="J82" s="7"/>
      <c r="M82" s="8"/>
      <c r="O82" s="7"/>
      <c r="P82" s="1"/>
      <c r="R82" s="7"/>
      <c r="S82" s="1"/>
      <c r="U82" s="110"/>
    </row>
    <row r="83" spans="1:21" ht="15" customHeight="1" x14ac:dyDescent="0.15">
      <c r="A83" s="84"/>
      <c r="B83" s="111"/>
      <c r="C83" s="111"/>
      <c r="D83" s="39"/>
      <c r="E83" s="96"/>
      <c r="F83" s="5"/>
      <c r="G83" s="7"/>
      <c r="H83" s="106"/>
      <c r="I83" s="31"/>
      <c r="J83" s="30"/>
      <c r="K83" s="106"/>
      <c r="M83" s="8"/>
      <c r="O83" s="7"/>
      <c r="R83" s="7"/>
      <c r="U83" s="296"/>
    </row>
    <row r="84" spans="1:21" ht="15" customHeight="1" x14ac:dyDescent="0.15">
      <c r="A84" s="82"/>
      <c r="B84" s="110"/>
      <c r="C84" s="115"/>
      <c r="D84" s="41"/>
      <c r="E84" s="94"/>
      <c r="F84" s="11"/>
      <c r="G84" s="6"/>
      <c r="H84" s="107"/>
      <c r="I84" s="2"/>
      <c r="J84" s="6"/>
      <c r="K84" s="107"/>
      <c r="L84" s="2"/>
      <c r="M84" s="13"/>
      <c r="N84" s="2"/>
      <c r="O84" s="6"/>
      <c r="P84" s="12"/>
      <c r="Q84" s="2"/>
      <c r="R84" s="6"/>
      <c r="S84" s="12"/>
      <c r="T84" s="2"/>
      <c r="U84" s="112"/>
    </row>
    <row r="85" spans="1:21" ht="15" customHeight="1" x14ac:dyDescent="0.15">
      <c r="A85" s="82"/>
      <c r="B85" s="110"/>
      <c r="C85" s="115"/>
      <c r="D85" s="39"/>
      <c r="E85" s="95"/>
      <c r="F85" s="5"/>
      <c r="G85" s="7"/>
      <c r="J85" s="7"/>
      <c r="M85" s="8"/>
      <c r="O85" s="7"/>
      <c r="P85" s="1"/>
      <c r="R85" s="7"/>
      <c r="S85" s="1"/>
      <c r="U85" s="110"/>
    </row>
    <row r="86" spans="1:21" ht="15" customHeight="1" x14ac:dyDescent="0.15">
      <c r="A86" s="293"/>
      <c r="B86" s="111"/>
      <c r="C86" s="115"/>
      <c r="D86" s="39"/>
      <c r="E86" s="96"/>
      <c r="F86" s="5"/>
      <c r="G86" s="7"/>
      <c r="H86" s="106"/>
      <c r="I86" s="31"/>
      <c r="J86" s="30"/>
      <c r="K86" s="106"/>
      <c r="M86" s="8"/>
      <c r="O86" s="7"/>
      <c r="R86" s="7"/>
      <c r="U86" s="296"/>
    </row>
    <row r="87" spans="1:21" ht="15" customHeight="1" x14ac:dyDescent="0.15">
      <c r="A87" s="83"/>
      <c r="B87" s="112"/>
      <c r="C87" s="116"/>
      <c r="D87" s="41"/>
      <c r="E87" s="10"/>
      <c r="F87" s="11"/>
      <c r="G87" s="6"/>
      <c r="H87" s="107"/>
      <c r="I87" s="2"/>
      <c r="J87" s="6"/>
      <c r="L87" s="2"/>
      <c r="M87" s="13"/>
      <c r="N87" s="2"/>
      <c r="O87" s="6"/>
      <c r="P87" s="12"/>
      <c r="Q87" s="2"/>
      <c r="R87" s="6"/>
      <c r="S87" s="12"/>
      <c r="T87" s="2"/>
      <c r="U87" s="112"/>
    </row>
    <row r="88" spans="1:21" ht="15" customHeight="1" x14ac:dyDescent="0.15">
      <c r="A88" s="82"/>
      <c r="B88" s="110"/>
      <c r="C88" s="115"/>
      <c r="D88" s="39"/>
      <c r="E88" s="4"/>
      <c r="F88" s="5"/>
      <c r="G88" s="7"/>
      <c r="J88" s="7"/>
      <c r="M88" s="8"/>
      <c r="O88" s="7"/>
      <c r="P88" s="1"/>
      <c r="R88" s="7"/>
      <c r="S88" s="1"/>
      <c r="U88" s="110"/>
    </row>
    <row r="89" spans="1:21" ht="15" customHeight="1" x14ac:dyDescent="0.15">
      <c r="A89" s="84"/>
      <c r="B89" s="111"/>
      <c r="C89" s="111"/>
      <c r="D89" s="39"/>
      <c r="E89" s="4"/>
      <c r="F89" s="5"/>
      <c r="G89" s="7"/>
      <c r="H89" s="106"/>
      <c r="I89" s="31"/>
      <c r="J89" s="30"/>
      <c r="K89" s="106"/>
      <c r="M89" s="8"/>
      <c r="O89" s="7"/>
      <c r="R89" s="7"/>
      <c r="U89" s="296"/>
    </row>
    <row r="90" spans="1:21" ht="15" customHeight="1" x14ac:dyDescent="0.15">
      <c r="A90" s="82"/>
      <c r="B90" s="110"/>
      <c r="C90" s="115"/>
      <c r="D90" s="41"/>
      <c r="E90" s="94"/>
      <c r="F90" s="11"/>
      <c r="G90" s="6"/>
      <c r="H90" s="107"/>
      <c r="I90" s="2"/>
      <c r="J90" s="6"/>
      <c r="K90" s="107"/>
      <c r="L90" s="2"/>
      <c r="M90" s="13"/>
      <c r="N90" s="2"/>
      <c r="O90" s="6"/>
      <c r="P90" s="12"/>
      <c r="Q90" s="2"/>
      <c r="R90" s="6"/>
      <c r="S90" s="12"/>
      <c r="T90" s="2"/>
      <c r="U90" s="112"/>
    </row>
    <row r="91" spans="1:21" ht="15" customHeight="1" x14ac:dyDescent="0.15">
      <c r="A91" s="82"/>
      <c r="B91" s="110"/>
      <c r="C91" s="115"/>
      <c r="D91" s="39"/>
      <c r="E91" s="95"/>
      <c r="F91" s="5"/>
      <c r="G91" s="7"/>
      <c r="J91" s="7"/>
      <c r="M91" s="8"/>
      <c r="O91" s="7"/>
      <c r="P91" s="1"/>
      <c r="R91" s="7"/>
      <c r="S91" s="1"/>
      <c r="U91" s="110"/>
    </row>
    <row r="92" spans="1:21" ht="15" customHeight="1" x14ac:dyDescent="0.15">
      <c r="A92" s="82"/>
      <c r="B92" s="111"/>
      <c r="C92" s="115"/>
      <c r="D92" s="39"/>
      <c r="E92" s="96"/>
      <c r="F92" s="5"/>
      <c r="G92" s="7"/>
      <c r="H92" s="106"/>
      <c r="I92" s="31"/>
      <c r="J92" s="30"/>
      <c r="K92" s="106"/>
      <c r="M92" s="8"/>
      <c r="O92" s="7"/>
      <c r="R92" s="7"/>
      <c r="U92" s="296"/>
    </row>
    <row r="93" spans="1:21" ht="15" customHeight="1" x14ac:dyDescent="0.15">
      <c r="A93" s="83"/>
      <c r="B93" s="112"/>
      <c r="C93" s="116"/>
      <c r="D93" s="41"/>
      <c r="E93" s="10"/>
      <c r="F93" s="11"/>
      <c r="G93" s="6"/>
      <c r="H93" s="107"/>
      <c r="I93" s="2"/>
      <c r="J93" s="6"/>
      <c r="L93" s="2"/>
      <c r="M93" s="13"/>
      <c r="N93" s="2"/>
      <c r="O93" s="6"/>
      <c r="P93" s="12"/>
      <c r="Q93" s="2"/>
      <c r="R93" s="6"/>
      <c r="S93" s="12"/>
      <c r="T93" s="2"/>
      <c r="U93" s="112"/>
    </row>
    <row r="94" spans="1:21" ht="15" customHeight="1" x14ac:dyDescent="0.15">
      <c r="A94" s="82"/>
      <c r="B94" s="110"/>
      <c r="C94" s="115"/>
      <c r="D94" s="39"/>
      <c r="E94" s="4"/>
      <c r="F94" s="5"/>
      <c r="G94" s="7"/>
      <c r="J94" s="7"/>
      <c r="M94" s="8"/>
      <c r="O94" s="7"/>
      <c r="P94" s="1"/>
      <c r="R94" s="7"/>
      <c r="S94" s="1"/>
      <c r="U94" s="110"/>
    </row>
    <row r="95" spans="1:21" ht="15" customHeight="1" x14ac:dyDescent="0.15">
      <c r="A95" s="84"/>
      <c r="B95" s="111"/>
      <c r="C95" s="115"/>
      <c r="D95" s="39"/>
      <c r="E95" s="4"/>
      <c r="F95" s="5"/>
      <c r="G95" s="7"/>
      <c r="H95" s="106"/>
      <c r="I95" s="31"/>
      <c r="J95" s="30"/>
      <c r="K95" s="106"/>
      <c r="M95" s="8"/>
      <c r="O95" s="7"/>
      <c r="R95" s="7"/>
      <c r="U95" s="296"/>
    </row>
    <row r="96" spans="1:21" ht="15" customHeight="1" x14ac:dyDescent="0.15">
      <c r="A96" s="83"/>
      <c r="B96" s="112"/>
      <c r="C96" s="116"/>
      <c r="D96" s="41"/>
      <c r="E96" s="10"/>
      <c r="F96" s="11"/>
      <c r="G96" s="6"/>
      <c r="H96" s="107"/>
      <c r="I96" s="2"/>
      <c r="J96" s="6"/>
      <c r="K96" s="107"/>
      <c r="L96" s="2"/>
      <c r="M96" s="13"/>
      <c r="N96" s="2"/>
      <c r="O96" s="6"/>
      <c r="P96" s="12"/>
      <c r="Q96" s="2"/>
      <c r="R96" s="6"/>
      <c r="S96" s="12"/>
      <c r="T96" s="2"/>
      <c r="U96" s="112"/>
    </row>
    <row r="97" spans="1:21" ht="15" customHeight="1" x14ac:dyDescent="0.15">
      <c r="A97" s="110"/>
      <c r="B97" s="110"/>
      <c r="C97" s="110"/>
      <c r="D97" s="39"/>
      <c r="E97" s="4"/>
      <c r="F97" s="5"/>
      <c r="G97" s="7"/>
      <c r="J97" s="7"/>
      <c r="M97" s="8"/>
      <c r="O97" s="7"/>
      <c r="R97" s="7"/>
      <c r="U97" s="110"/>
    </row>
    <row r="98" spans="1:21" ht="15" customHeight="1" thickBot="1" x14ac:dyDescent="0.2">
      <c r="A98" s="294" t="s">
        <v>261</v>
      </c>
      <c r="B98" s="113"/>
      <c r="C98" s="113"/>
      <c r="D98" s="42"/>
      <c r="E98" s="15"/>
      <c r="F98" s="16"/>
      <c r="G98" s="17"/>
      <c r="H98" s="108"/>
      <c r="I98" s="18"/>
      <c r="J98" s="17"/>
      <c r="K98" s="108"/>
      <c r="L98" s="18"/>
      <c r="M98" s="19"/>
      <c r="N98" s="18"/>
      <c r="O98" s="17"/>
      <c r="P98" s="18"/>
      <c r="Q98" s="18"/>
      <c r="R98" s="17"/>
      <c r="S98" s="18"/>
      <c r="T98" s="18"/>
      <c r="U98" s="297"/>
    </row>
    <row r="99" spans="1:21" ht="15" customHeight="1" x14ac:dyDescent="0.15"/>
    <row r="100" spans="1:21" ht="14.25" customHeight="1" x14ac:dyDescent="0.15"/>
    <row r="101" spans="1:21" ht="24" customHeight="1" x14ac:dyDescent="0.25">
      <c r="A101" s="388" t="s">
        <v>12</v>
      </c>
      <c r="B101" s="389"/>
      <c r="C101" s="389"/>
      <c r="D101" s="389"/>
      <c r="E101" s="389"/>
      <c r="F101" s="389"/>
      <c r="G101" s="389"/>
      <c r="H101" s="389"/>
      <c r="I101" s="389"/>
      <c r="J101" s="389"/>
      <c r="K101" s="389"/>
      <c r="L101" s="389"/>
      <c r="M101" s="389"/>
      <c r="N101" s="389"/>
      <c r="O101" s="389"/>
      <c r="P101" s="389"/>
      <c r="Q101" s="389"/>
      <c r="R101" s="389"/>
      <c r="S101" s="389"/>
      <c r="T101" s="389"/>
      <c r="U101" s="389"/>
    </row>
    <row r="102" spans="1:21" ht="15" customHeight="1" thickBot="1" x14ac:dyDescent="0.2">
      <c r="A102" s="80" t="s">
        <v>260</v>
      </c>
      <c r="T102" s="398" t="s">
        <v>339</v>
      </c>
      <c r="U102" s="398"/>
    </row>
    <row r="103" spans="1:21" ht="15" customHeight="1" x14ac:dyDescent="0.15">
      <c r="A103" s="399" t="s">
        <v>160</v>
      </c>
      <c r="B103" s="390" t="s">
        <v>2</v>
      </c>
      <c r="C103" s="390" t="s">
        <v>3</v>
      </c>
      <c r="D103" s="393" t="s">
        <v>4</v>
      </c>
      <c r="E103" s="395" t="s">
        <v>5</v>
      </c>
      <c r="F103" s="395"/>
      <c r="G103" s="395"/>
      <c r="H103" s="395"/>
      <c r="I103" s="395"/>
      <c r="J103" s="395"/>
      <c r="K103" s="395"/>
      <c r="L103" s="395"/>
      <c r="M103" s="396" t="s">
        <v>9</v>
      </c>
      <c r="N103" s="395"/>
      <c r="O103" s="395"/>
      <c r="P103" s="395"/>
      <c r="Q103" s="395"/>
      <c r="R103" s="395"/>
      <c r="S103" s="395"/>
      <c r="T103" s="395"/>
      <c r="U103" s="390" t="s">
        <v>11</v>
      </c>
    </row>
    <row r="104" spans="1:21" ht="15" customHeight="1" thickBot="1" x14ac:dyDescent="0.2">
      <c r="A104" s="400"/>
      <c r="B104" s="401"/>
      <c r="C104" s="401"/>
      <c r="D104" s="394"/>
      <c r="E104" s="354" t="s">
        <v>6</v>
      </c>
      <c r="F104" s="354"/>
      <c r="G104" s="49"/>
      <c r="H104" s="104" t="s">
        <v>7</v>
      </c>
      <c r="I104" s="48"/>
      <c r="J104" s="49"/>
      <c r="K104" s="104" t="s">
        <v>8</v>
      </c>
      <c r="L104" s="48"/>
      <c r="M104" s="392" t="s">
        <v>6</v>
      </c>
      <c r="N104" s="354"/>
      <c r="O104" s="49"/>
      <c r="P104" s="48" t="s">
        <v>7</v>
      </c>
      <c r="Q104" s="48"/>
      <c r="R104" s="49"/>
      <c r="S104" s="48" t="s">
        <v>8</v>
      </c>
      <c r="T104" s="48"/>
      <c r="U104" s="391"/>
    </row>
    <row r="105" spans="1:21" ht="15" customHeight="1" x14ac:dyDescent="0.15">
      <c r="A105" s="81"/>
      <c r="B105" s="110"/>
      <c r="C105" s="114"/>
      <c r="D105" s="38"/>
      <c r="E105" s="21"/>
      <c r="F105" s="22"/>
      <c r="G105" s="23" t="str">
        <f>IF(H105&gt;0,"[","")</f>
        <v/>
      </c>
      <c r="H105" s="105"/>
      <c r="I105" s="25" t="str">
        <f>IF(H105&gt;0,"]","")</f>
        <v/>
      </c>
      <c r="J105" s="23" t="str">
        <f>IF(K105&gt;0,"[","")</f>
        <v/>
      </c>
      <c r="K105" s="105"/>
      <c r="L105" s="25" t="str">
        <f>IF(K105&gt;0,"]","")</f>
        <v/>
      </c>
      <c r="M105" s="26"/>
      <c r="N105" s="25"/>
      <c r="O105" s="23" t="str">
        <f>IF(P105&gt;0,"[","")</f>
        <v/>
      </c>
      <c r="P105" s="24"/>
      <c r="Q105" s="25" t="str">
        <f>IF(P105&gt;0,"]","")</f>
        <v/>
      </c>
      <c r="R105" s="23" t="str">
        <f>IF(S105&gt;0,"[","")</f>
        <v/>
      </c>
      <c r="S105" s="24"/>
      <c r="T105" s="25" t="str">
        <f>IF(S105&gt;0,"]","")</f>
        <v/>
      </c>
      <c r="U105" s="109"/>
    </row>
    <row r="106" spans="1:21" ht="15" customHeight="1" x14ac:dyDescent="0.15">
      <c r="A106" s="4" t="s">
        <v>305</v>
      </c>
      <c r="B106" s="110"/>
      <c r="C106" s="115"/>
      <c r="D106" s="39"/>
      <c r="E106" s="4"/>
      <c r="F106" s="5"/>
      <c r="G106" s="7"/>
      <c r="J106" s="7"/>
      <c r="M106" s="8"/>
      <c r="O106" s="7"/>
      <c r="P106" s="1"/>
      <c r="R106" s="7"/>
      <c r="S106" s="1"/>
      <c r="U106" s="110"/>
    </row>
    <row r="107" spans="1:21" ht="15" customHeight="1" x14ac:dyDescent="0.15">
      <c r="A107" s="82"/>
      <c r="B107" s="111" t="s">
        <v>306</v>
      </c>
      <c r="C107" s="117"/>
      <c r="D107" s="40" t="s">
        <v>307</v>
      </c>
      <c r="E107" s="28">
        <v>10</v>
      </c>
      <c r="F107" s="29"/>
      <c r="G107" s="30"/>
      <c r="H107" s="106"/>
      <c r="I107" s="31"/>
      <c r="J107" s="30"/>
      <c r="K107" s="106"/>
      <c r="L107" s="31"/>
      <c r="M107" s="32"/>
      <c r="N107" s="31"/>
      <c r="O107" s="30"/>
      <c r="P107" s="31"/>
      <c r="Q107" s="31"/>
      <c r="R107" s="30"/>
      <c r="S107" s="31"/>
      <c r="T107" s="31"/>
      <c r="U107" s="296"/>
    </row>
    <row r="108" spans="1:21" ht="15" customHeight="1" x14ac:dyDescent="0.15">
      <c r="A108" s="83"/>
      <c r="B108" s="110"/>
      <c r="C108" s="115"/>
      <c r="D108" s="39"/>
      <c r="E108" s="4"/>
      <c r="F108" s="5"/>
      <c r="G108" s="7"/>
      <c r="I108" t="str">
        <f>IF(H108&gt;0,"]","")</f>
        <v/>
      </c>
      <c r="J108" s="7" t="str">
        <f>IF(K108&gt;0,"[","")</f>
        <v/>
      </c>
      <c r="L108" t="str">
        <f>IF(K108&gt;0,"]","")</f>
        <v/>
      </c>
      <c r="M108" s="8"/>
      <c r="O108" s="7" t="str">
        <f>IF(P108&gt;0,"[","")</f>
        <v/>
      </c>
      <c r="P108" s="1"/>
      <c r="Q108" t="str">
        <f>IF(P108&gt;0,"]","")</f>
        <v/>
      </c>
      <c r="R108" s="7" t="str">
        <f>IF(S108&gt;0,"[","")</f>
        <v/>
      </c>
      <c r="S108" s="1"/>
      <c r="T108" t="str">
        <f>IF(S108&gt;0,"]","")</f>
        <v/>
      </c>
      <c r="U108" s="110"/>
    </row>
    <row r="109" spans="1:21" ht="15" customHeight="1" x14ac:dyDescent="0.15">
      <c r="A109" s="82"/>
      <c r="B109" s="110"/>
      <c r="C109" s="115"/>
      <c r="D109" s="39"/>
      <c r="E109" s="4"/>
      <c r="F109" s="5"/>
      <c r="G109" s="7"/>
      <c r="I109" t="str">
        <f>IF(H109&gt;0,")","")</f>
        <v/>
      </c>
      <c r="J109" s="7" t="str">
        <f>IF(K109&gt;0,"(","")</f>
        <v/>
      </c>
      <c r="L109" t="str">
        <f>IF(K109&gt;0,")","")</f>
        <v/>
      </c>
      <c r="M109" s="8"/>
      <c r="O109" s="7" t="str">
        <f>IF(P109&gt;0,"(","")</f>
        <v/>
      </c>
      <c r="P109" s="1"/>
      <c r="Q109" t="str">
        <f>IF(P109&gt;0,")","")</f>
        <v/>
      </c>
      <c r="R109" s="7" t="str">
        <f>IF(S109&gt;0,"(","")</f>
        <v/>
      </c>
      <c r="S109" s="1"/>
      <c r="T109" t="str">
        <f>IF(S109&gt;0,")","")</f>
        <v/>
      </c>
      <c r="U109" s="110"/>
    </row>
    <row r="110" spans="1:21" ht="15" customHeight="1" x14ac:dyDescent="0.15">
      <c r="A110" s="111"/>
      <c r="B110" s="111" t="s">
        <v>311</v>
      </c>
      <c r="C110" s="111"/>
      <c r="D110" s="40" t="s">
        <v>237</v>
      </c>
      <c r="E110" s="28">
        <v>1</v>
      </c>
      <c r="F110" s="29"/>
      <c r="G110" s="30"/>
      <c r="H110" s="106"/>
      <c r="I110" s="31"/>
      <c r="J110" s="30"/>
      <c r="K110" s="106"/>
      <c r="M110" s="8"/>
      <c r="O110" s="7"/>
      <c r="R110" s="7"/>
      <c r="U110" s="111"/>
    </row>
    <row r="111" spans="1:21" ht="15" customHeight="1" x14ac:dyDescent="0.15">
      <c r="A111" s="82"/>
      <c r="B111" s="110"/>
      <c r="C111" s="115"/>
      <c r="D111" s="41"/>
      <c r="E111" s="94"/>
      <c r="F111" s="11"/>
      <c r="G111" s="6"/>
      <c r="H111" s="107"/>
      <c r="I111" s="2"/>
      <c r="J111" s="6"/>
      <c r="K111" s="107"/>
      <c r="L111" s="2"/>
      <c r="M111" s="13"/>
      <c r="N111" s="2"/>
      <c r="O111" s="6"/>
      <c r="P111" s="12"/>
      <c r="Q111" s="2"/>
      <c r="R111" s="6"/>
      <c r="S111" s="12"/>
      <c r="T111" s="2"/>
      <c r="U111" s="112"/>
    </row>
    <row r="112" spans="1:21" ht="15" customHeight="1" x14ac:dyDescent="0.15">
      <c r="A112" s="82"/>
      <c r="B112" s="110"/>
      <c r="C112" s="115"/>
      <c r="D112" s="39"/>
      <c r="E112" s="4"/>
      <c r="F112" s="5"/>
      <c r="G112" s="7"/>
      <c r="J112" s="7"/>
      <c r="L112" t="str">
        <f>IF(K112&gt;0,")","")</f>
        <v/>
      </c>
      <c r="M112" s="8"/>
      <c r="O112" s="7" t="str">
        <f>IF(P112&gt;0,"(","")</f>
        <v/>
      </c>
      <c r="P112" s="1"/>
      <c r="Q112" t="str">
        <f>IF(P112&gt;0,")","")</f>
        <v/>
      </c>
      <c r="R112" s="7" t="str">
        <f>IF(S112&gt;0,"(","")</f>
        <v/>
      </c>
      <c r="S112" s="1"/>
      <c r="T112" t="str">
        <f>IF(S112&gt;0,")","")</f>
        <v/>
      </c>
      <c r="U112" s="110"/>
    </row>
    <row r="113" spans="1:21" ht="15" customHeight="1" x14ac:dyDescent="0.15">
      <c r="A113" s="82"/>
      <c r="B113" s="111"/>
      <c r="C113" s="111"/>
      <c r="D113" s="39"/>
      <c r="E113" s="4"/>
      <c r="F113" s="5"/>
      <c r="G113" s="7"/>
      <c r="H113" s="106"/>
      <c r="I113" s="31"/>
      <c r="J113" s="30"/>
      <c r="K113" s="106"/>
      <c r="M113" s="8"/>
      <c r="O113" s="7"/>
      <c r="R113" s="7"/>
      <c r="U113" s="296"/>
    </row>
    <row r="114" spans="1:21" ht="15" customHeight="1" x14ac:dyDescent="0.15">
      <c r="A114" s="83"/>
      <c r="B114" s="110"/>
      <c r="C114" s="115"/>
      <c r="D114" s="41"/>
      <c r="E114" s="94"/>
      <c r="F114" s="11"/>
      <c r="G114" s="6"/>
      <c r="H114" s="107"/>
      <c r="I114" s="2"/>
      <c r="J114" s="6"/>
      <c r="K114" s="107"/>
      <c r="L114" s="2"/>
      <c r="M114" s="13"/>
      <c r="N114" s="2"/>
      <c r="O114" s="6"/>
      <c r="P114" s="12"/>
      <c r="Q114" s="2"/>
      <c r="R114" s="6"/>
      <c r="S114" s="12"/>
      <c r="T114" s="2"/>
      <c r="U114" s="112"/>
    </row>
    <row r="115" spans="1:21" ht="15" customHeight="1" x14ac:dyDescent="0.15">
      <c r="A115" s="82"/>
      <c r="B115" s="110"/>
      <c r="C115" s="115"/>
      <c r="D115" s="39"/>
      <c r="E115" s="95"/>
      <c r="F115" s="5"/>
      <c r="G115" s="7"/>
      <c r="J115" s="7"/>
      <c r="M115" s="8"/>
      <c r="O115" s="7"/>
      <c r="P115" s="1"/>
      <c r="R115" s="7"/>
      <c r="S115" s="1"/>
      <c r="U115" s="110"/>
    </row>
    <row r="116" spans="1:21" ht="15" customHeight="1" x14ac:dyDescent="0.15">
      <c r="A116" s="84"/>
      <c r="B116" s="111"/>
      <c r="C116" s="111"/>
      <c r="D116" s="39"/>
      <c r="E116" s="96"/>
      <c r="F116" s="5"/>
      <c r="G116" s="7"/>
      <c r="H116" s="106"/>
      <c r="I116" s="31"/>
      <c r="J116" s="30"/>
      <c r="K116" s="106"/>
      <c r="M116" s="8"/>
      <c r="O116" s="7"/>
      <c r="R116" s="7"/>
      <c r="U116" s="296"/>
    </row>
    <row r="117" spans="1:21" ht="15" customHeight="1" x14ac:dyDescent="0.15">
      <c r="A117" s="82"/>
      <c r="B117" s="110"/>
      <c r="C117" s="115"/>
      <c r="D117" s="41"/>
      <c r="E117" s="94"/>
      <c r="F117" s="11"/>
      <c r="G117" s="6"/>
      <c r="H117" s="107"/>
      <c r="I117" s="2"/>
      <c r="J117" s="6"/>
      <c r="K117" s="107"/>
      <c r="L117" s="2"/>
      <c r="M117" s="13"/>
      <c r="N117" s="2"/>
      <c r="O117" s="6"/>
      <c r="P117" s="12"/>
      <c r="Q117" s="2"/>
      <c r="R117" s="6"/>
      <c r="S117" s="12"/>
      <c r="T117" s="2"/>
      <c r="U117" s="112"/>
    </row>
    <row r="118" spans="1:21" ht="15" customHeight="1" x14ac:dyDescent="0.15">
      <c r="A118" s="82"/>
      <c r="B118" s="110"/>
      <c r="C118" s="115"/>
      <c r="D118" s="39"/>
      <c r="E118" s="95"/>
      <c r="F118" s="5"/>
      <c r="G118" s="7"/>
      <c r="J118" s="7"/>
      <c r="M118" s="8"/>
      <c r="O118" s="7"/>
      <c r="P118" s="1"/>
      <c r="R118" s="7"/>
      <c r="S118" s="1"/>
      <c r="U118" s="110"/>
    </row>
    <row r="119" spans="1:21" ht="15" customHeight="1" x14ac:dyDescent="0.15">
      <c r="A119" s="293"/>
      <c r="B119" s="111"/>
      <c r="C119" s="115"/>
      <c r="D119" s="39"/>
      <c r="E119" s="96"/>
      <c r="F119" s="5"/>
      <c r="G119" s="7"/>
      <c r="H119" s="106"/>
      <c r="I119" s="31"/>
      <c r="J119" s="30"/>
      <c r="K119" s="106"/>
      <c r="M119" s="8"/>
      <c r="O119" s="7"/>
      <c r="R119" s="7"/>
      <c r="U119" s="296"/>
    </row>
    <row r="120" spans="1:21" ht="15" customHeight="1" x14ac:dyDescent="0.15">
      <c r="A120" s="83"/>
      <c r="B120" s="112"/>
      <c r="C120" s="116"/>
      <c r="D120" s="41"/>
      <c r="E120" s="10"/>
      <c r="F120" s="11"/>
      <c r="G120" s="6"/>
      <c r="H120" s="107"/>
      <c r="I120" s="2"/>
      <c r="J120" s="6"/>
      <c r="L120" s="2"/>
      <c r="M120" s="13"/>
      <c r="N120" s="2"/>
      <c r="O120" s="6"/>
      <c r="P120" s="12"/>
      <c r="Q120" s="2"/>
      <c r="R120" s="6"/>
      <c r="S120" s="12"/>
      <c r="T120" s="2"/>
      <c r="U120" s="112"/>
    </row>
    <row r="121" spans="1:21" ht="15" customHeight="1" x14ac:dyDescent="0.15">
      <c r="A121" s="82"/>
      <c r="B121" s="110"/>
      <c r="C121" s="115"/>
      <c r="D121" s="39"/>
      <c r="E121" s="4"/>
      <c r="F121" s="5"/>
      <c r="G121" s="7"/>
      <c r="J121" s="7"/>
      <c r="M121" s="8"/>
      <c r="O121" s="7"/>
      <c r="P121" s="1"/>
      <c r="R121" s="7"/>
      <c r="S121" s="1"/>
      <c r="U121" s="110"/>
    </row>
    <row r="122" spans="1:21" ht="15" customHeight="1" x14ac:dyDescent="0.15">
      <c r="A122" s="84"/>
      <c r="B122" s="111"/>
      <c r="C122" s="111"/>
      <c r="D122" s="39"/>
      <c r="E122" s="4"/>
      <c r="F122" s="5"/>
      <c r="G122" s="7"/>
      <c r="H122" s="106"/>
      <c r="I122" s="31"/>
      <c r="J122" s="30"/>
      <c r="K122" s="106"/>
      <c r="M122" s="8"/>
      <c r="O122" s="7"/>
      <c r="R122" s="7"/>
      <c r="U122" s="296"/>
    </row>
    <row r="123" spans="1:21" ht="15" customHeight="1" x14ac:dyDescent="0.15">
      <c r="A123" s="82"/>
      <c r="B123" s="110"/>
      <c r="C123" s="115"/>
      <c r="D123" s="41"/>
      <c r="E123" s="94"/>
      <c r="F123" s="11"/>
      <c r="G123" s="6"/>
      <c r="H123" s="107"/>
      <c r="I123" s="2"/>
      <c r="J123" s="6"/>
      <c r="K123" s="107"/>
      <c r="L123" s="2"/>
      <c r="M123" s="13"/>
      <c r="N123" s="2"/>
      <c r="O123" s="6"/>
      <c r="P123" s="12"/>
      <c r="Q123" s="2"/>
      <c r="R123" s="6"/>
      <c r="S123" s="12"/>
      <c r="T123" s="2"/>
      <c r="U123" s="112"/>
    </row>
    <row r="124" spans="1:21" ht="15" customHeight="1" x14ac:dyDescent="0.15">
      <c r="A124" s="82"/>
      <c r="B124" s="110"/>
      <c r="C124" s="115"/>
      <c r="D124" s="39"/>
      <c r="E124" s="95"/>
      <c r="F124" s="5"/>
      <c r="G124" s="7"/>
      <c r="J124" s="7"/>
      <c r="M124" s="8"/>
      <c r="O124" s="7"/>
      <c r="P124" s="1"/>
      <c r="R124" s="7"/>
      <c r="S124" s="1"/>
      <c r="U124" s="110"/>
    </row>
    <row r="125" spans="1:21" ht="15" customHeight="1" x14ac:dyDescent="0.15">
      <c r="A125" s="82"/>
      <c r="B125" s="111"/>
      <c r="C125" s="115"/>
      <c r="D125" s="39"/>
      <c r="E125" s="96"/>
      <c r="F125" s="5"/>
      <c r="G125" s="7"/>
      <c r="H125" s="106"/>
      <c r="I125" s="31"/>
      <c r="J125" s="30"/>
      <c r="K125" s="106"/>
      <c r="M125" s="8"/>
      <c r="O125" s="7"/>
      <c r="R125" s="7"/>
      <c r="U125" s="296"/>
    </row>
    <row r="126" spans="1:21" ht="15" customHeight="1" x14ac:dyDescent="0.15">
      <c r="A126" s="83"/>
      <c r="B126" s="112"/>
      <c r="C126" s="116"/>
      <c r="D126" s="41"/>
      <c r="E126" s="10"/>
      <c r="F126" s="11"/>
      <c r="G126" s="6"/>
      <c r="H126" s="107"/>
      <c r="I126" s="2"/>
      <c r="J126" s="6"/>
      <c r="L126" s="2"/>
      <c r="M126" s="13"/>
      <c r="N126" s="2"/>
      <c r="O126" s="6"/>
      <c r="P126" s="12"/>
      <c r="Q126" s="2"/>
      <c r="R126" s="6"/>
      <c r="S126" s="12"/>
      <c r="T126" s="2"/>
      <c r="U126" s="112"/>
    </row>
    <row r="127" spans="1:21" ht="15" customHeight="1" x14ac:dyDescent="0.15">
      <c r="A127" s="82"/>
      <c r="B127" s="110"/>
      <c r="C127" s="115"/>
      <c r="D127" s="39"/>
      <c r="E127" s="4"/>
      <c r="F127" s="5"/>
      <c r="G127" s="7"/>
      <c r="J127" s="7"/>
      <c r="M127" s="8"/>
      <c r="O127" s="7"/>
      <c r="P127" s="1"/>
      <c r="R127" s="7"/>
      <c r="S127" s="1"/>
      <c r="U127" s="110"/>
    </row>
    <row r="128" spans="1:21" ht="15" customHeight="1" x14ac:dyDescent="0.15">
      <c r="A128" s="84"/>
      <c r="B128" s="111"/>
      <c r="C128" s="115"/>
      <c r="D128" s="39"/>
      <c r="E128" s="4"/>
      <c r="F128" s="5"/>
      <c r="G128" s="7"/>
      <c r="H128" s="106"/>
      <c r="I128" s="31"/>
      <c r="J128" s="30"/>
      <c r="K128" s="106"/>
      <c r="M128" s="8"/>
      <c r="O128" s="7"/>
      <c r="R128" s="7"/>
      <c r="U128" s="296"/>
    </row>
    <row r="129" spans="1:21" ht="15" customHeight="1" x14ac:dyDescent="0.15">
      <c r="A129" s="83"/>
      <c r="B129" s="112"/>
      <c r="C129" s="116"/>
      <c r="D129" s="41"/>
      <c r="E129" s="10"/>
      <c r="F129" s="11"/>
      <c r="G129" s="6"/>
      <c r="H129" s="107"/>
      <c r="I129" s="2"/>
      <c r="J129" s="6"/>
      <c r="K129" s="107"/>
      <c r="L129" s="2"/>
      <c r="M129" s="13"/>
      <c r="N129" s="2"/>
      <c r="O129" s="6"/>
      <c r="P129" s="12"/>
      <c r="Q129" s="2"/>
      <c r="R129" s="6"/>
      <c r="S129" s="12"/>
      <c r="T129" s="2"/>
      <c r="U129" s="112"/>
    </row>
    <row r="130" spans="1:21" ht="15" customHeight="1" x14ac:dyDescent="0.15">
      <c r="A130" s="110"/>
      <c r="B130" s="110"/>
      <c r="C130" s="110"/>
      <c r="D130" s="39"/>
      <c r="E130" s="4"/>
      <c r="F130" s="5"/>
      <c r="G130" s="7"/>
      <c r="J130" s="7"/>
      <c r="M130" s="8"/>
      <c r="O130" s="7"/>
      <c r="P130" s="1"/>
      <c r="R130" s="7"/>
      <c r="S130" s="1"/>
      <c r="U130" s="110"/>
    </row>
    <row r="131" spans="1:21" ht="15" customHeight="1" thickBot="1" x14ac:dyDescent="0.2">
      <c r="A131" s="294" t="s">
        <v>261</v>
      </c>
      <c r="B131" s="113"/>
      <c r="C131" s="113"/>
      <c r="D131" s="42"/>
      <c r="E131" s="15"/>
      <c r="F131" s="16"/>
      <c r="G131" s="17"/>
      <c r="H131" s="108"/>
      <c r="I131" s="18"/>
      <c r="J131" s="17"/>
      <c r="K131" s="108"/>
      <c r="L131" s="18"/>
      <c r="M131" s="19"/>
      <c r="N131" s="18"/>
      <c r="O131" s="17"/>
      <c r="P131" s="18"/>
      <c r="Q131" s="18"/>
      <c r="R131" s="17"/>
      <c r="S131" s="18"/>
      <c r="T131" s="18"/>
      <c r="U131" s="297"/>
    </row>
    <row r="132" spans="1:21" ht="15" customHeight="1" x14ac:dyDescent="0.15"/>
    <row r="133" spans="1:21" ht="15" customHeight="1" x14ac:dyDescent="0.15"/>
    <row r="134" spans="1:21" ht="24" customHeight="1" x14ac:dyDescent="0.25">
      <c r="A134" s="388" t="s">
        <v>12</v>
      </c>
      <c r="B134" s="389"/>
      <c r="C134" s="389"/>
      <c r="D134" s="389"/>
      <c r="E134" s="389"/>
      <c r="F134" s="389"/>
      <c r="G134" s="389"/>
      <c r="H134" s="389"/>
      <c r="I134" s="389"/>
      <c r="J134" s="389"/>
      <c r="K134" s="389"/>
      <c r="L134" s="389"/>
      <c r="M134" s="389"/>
      <c r="N134" s="389"/>
      <c r="O134" s="389"/>
      <c r="P134" s="389"/>
      <c r="Q134" s="389"/>
      <c r="R134" s="389"/>
      <c r="S134" s="389"/>
      <c r="T134" s="389"/>
      <c r="U134" s="389"/>
    </row>
    <row r="135" spans="1:21" ht="15" customHeight="1" thickBot="1" x14ac:dyDescent="0.2">
      <c r="A135" s="80" t="s">
        <v>315</v>
      </c>
      <c r="T135" s="398" t="s">
        <v>340</v>
      </c>
      <c r="U135" s="398"/>
    </row>
    <row r="136" spans="1:21" ht="15" customHeight="1" x14ac:dyDescent="0.15">
      <c r="A136" s="399" t="s">
        <v>160</v>
      </c>
      <c r="B136" s="399" t="s">
        <v>2</v>
      </c>
      <c r="C136" s="390" t="s">
        <v>3</v>
      </c>
      <c r="D136" s="393" t="s">
        <v>4</v>
      </c>
      <c r="E136" s="395" t="s">
        <v>5</v>
      </c>
      <c r="F136" s="395"/>
      <c r="G136" s="395"/>
      <c r="H136" s="395"/>
      <c r="I136" s="395"/>
      <c r="J136" s="395"/>
      <c r="K136" s="395"/>
      <c r="L136" s="395"/>
      <c r="M136" s="396" t="s">
        <v>9</v>
      </c>
      <c r="N136" s="395"/>
      <c r="O136" s="395"/>
      <c r="P136" s="395"/>
      <c r="Q136" s="395"/>
      <c r="R136" s="395"/>
      <c r="S136" s="395"/>
      <c r="T136" s="395"/>
      <c r="U136" s="390" t="s">
        <v>11</v>
      </c>
    </row>
    <row r="137" spans="1:21" ht="15" customHeight="1" thickBot="1" x14ac:dyDescent="0.2">
      <c r="A137" s="400"/>
      <c r="B137" s="400"/>
      <c r="C137" s="401"/>
      <c r="D137" s="394"/>
      <c r="E137" s="354" t="s">
        <v>6</v>
      </c>
      <c r="F137" s="354"/>
      <c r="G137" s="49"/>
      <c r="H137" s="104" t="s">
        <v>7</v>
      </c>
      <c r="I137" s="48"/>
      <c r="J137" s="49"/>
      <c r="K137" s="104" t="s">
        <v>8</v>
      </c>
      <c r="L137" s="48"/>
      <c r="M137" s="392" t="s">
        <v>6</v>
      </c>
      <c r="N137" s="354"/>
      <c r="O137" s="49"/>
      <c r="P137" s="48" t="s">
        <v>7</v>
      </c>
      <c r="Q137" s="48"/>
      <c r="R137" s="49"/>
      <c r="S137" s="48" t="s">
        <v>8</v>
      </c>
      <c r="T137" s="48"/>
      <c r="U137" s="391"/>
    </row>
    <row r="138" spans="1:21" ht="15" customHeight="1" x14ac:dyDescent="0.15">
      <c r="A138" s="81"/>
      <c r="B138" s="109"/>
      <c r="C138" s="114"/>
      <c r="D138" s="38"/>
      <c r="E138" s="21"/>
      <c r="F138" s="22"/>
      <c r="G138" s="23" t="str">
        <f>IF(H138&gt;0,"[","")</f>
        <v/>
      </c>
      <c r="H138" s="105"/>
      <c r="I138" s="25" t="str">
        <f>IF(H138&gt;0,"]","")</f>
        <v/>
      </c>
      <c r="J138" s="23" t="str">
        <f>IF(K138&gt;0,"[","")</f>
        <v/>
      </c>
      <c r="K138" s="105"/>
      <c r="L138" s="25" t="str">
        <f>IF(K138&gt;0,"]","")</f>
        <v/>
      </c>
      <c r="M138" s="26"/>
      <c r="N138" s="25"/>
      <c r="O138" s="23" t="str">
        <f>IF(P138&gt;0,"[","")</f>
        <v/>
      </c>
      <c r="P138" s="24"/>
      <c r="Q138" s="25" t="str">
        <f>IF(P138&gt;0,"]","")</f>
        <v/>
      </c>
      <c r="R138" s="23" t="str">
        <f>IF(S138&gt;0,"[","")</f>
        <v/>
      </c>
      <c r="S138" s="24"/>
      <c r="T138" s="25" t="str">
        <f>IF(S138&gt;0,"]","")</f>
        <v/>
      </c>
      <c r="U138" s="109"/>
    </row>
    <row r="139" spans="1:21" ht="15" customHeight="1" x14ac:dyDescent="0.15">
      <c r="A139" s="4" t="s">
        <v>315</v>
      </c>
      <c r="B139" s="110"/>
      <c r="C139" s="115"/>
      <c r="D139" s="39"/>
      <c r="E139" s="4"/>
      <c r="F139" s="5"/>
      <c r="G139" s="7" t="str">
        <f>IF(H139&gt;0,"(","")</f>
        <v/>
      </c>
      <c r="I139" t="str">
        <f>IF(H139&gt;0,")","")</f>
        <v/>
      </c>
      <c r="J139" s="7" t="str">
        <f>IF(K139&gt;0,"(","")</f>
        <v/>
      </c>
      <c r="L139" t="str">
        <f>IF(K139&gt;0,")","")</f>
        <v/>
      </c>
      <c r="M139" s="8"/>
      <c r="O139" s="7" t="str">
        <f>IF(P139&gt;0,"(","")</f>
        <v/>
      </c>
      <c r="P139" s="1"/>
      <c r="Q139" t="str">
        <f>IF(P139&gt;0,")","")</f>
        <v/>
      </c>
      <c r="R139" s="7" t="str">
        <f>IF(S139&gt;0,"(","")</f>
        <v/>
      </c>
      <c r="S139" s="1"/>
      <c r="T139" t="str">
        <f>IF(S139&gt;0,")","")</f>
        <v/>
      </c>
      <c r="U139" s="110"/>
    </row>
    <row r="140" spans="1:21" ht="15" customHeight="1" x14ac:dyDescent="0.15">
      <c r="A140" s="82"/>
      <c r="B140" s="110" t="s">
        <v>309</v>
      </c>
      <c r="C140" s="115"/>
      <c r="D140" s="40" t="s">
        <v>237</v>
      </c>
      <c r="E140" s="28">
        <v>1</v>
      </c>
      <c r="F140" s="29"/>
      <c r="G140" s="30"/>
      <c r="H140" s="106"/>
      <c r="I140" s="31"/>
      <c r="J140" s="30"/>
      <c r="K140" s="106"/>
      <c r="L140" s="31"/>
      <c r="M140" s="32"/>
      <c r="N140" s="31"/>
      <c r="O140" s="30"/>
      <c r="P140" s="31"/>
      <c r="Q140" s="31"/>
      <c r="R140" s="30"/>
      <c r="S140" s="31"/>
      <c r="T140" s="31"/>
      <c r="U140" s="111"/>
    </row>
    <row r="141" spans="1:21" ht="15" customHeight="1" x14ac:dyDescent="0.15">
      <c r="A141" s="83"/>
      <c r="B141" s="112"/>
      <c r="C141" s="116"/>
      <c r="D141" s="39"/>
      <c r="E141" s="4"/>
      <c r="F141" s="5"/>
      <c r="G141" s="7"/>
      <c r="J141" s="7"/>
      <c r="L141" t="str">
        <f>IF(K141&gt;0,"]","")</f>
        <v/>
      </c>
      <c r="M141" s="8"/>
      <c r="O141" s="7" t="str">
        <f>IF(P141&gt;0,"[","")</f>
        <v/>
      </c>
      <c r="P141" s="1"/>
      <c r="Q141" t="str">
        <f>IF(P141&gt;0,"]","")</f>
        <v/>
      </c>
      <c r="R141" s="7" t="str">
        <f>IF(S141&gt;0,"[","")</f>
        <v/>
      </c>
      <c r="S141" s="1"/>
      <c r="T141" t="str">
        <f>IF(S141&gt;0,"]","")</f>
        <v/>
      </c>
      <c r="U141" s="110"/>
    </row>
    <row r="142" spans="1:21" ht="15" customHeight="1" x14ac:dyDescent="0.15">
      <c r="A142" s="82"/>
      <c r="B142" s="110"/>
      <c r="C142" s="115"/>
      <c r="D142" s="39"/>
      <c r="E142" s="4"/>
      <c r="F142" s="5"/>
      <c r="G142" s="7"/>
      <c r="J142" s="7"/>
      <c r="L142" t="str">
        <f>IF(K142&gt;0,")","")</f>
        <v/>
      </c>
      <c r="M142" s="8"/>
      <c r="O142" s="7" t="str">
        <f>IF(P142&gt;0,"(","")</f>
        <v/>
      </c>
      <c r="P142" s="1"/>
      <c r="Q142" t="str">
        <f>IF(P142&gt;0,")","")</f>
        <v/>
      </c>
      <c r="R142" s="7" t="str">
        <f>IF(S142&gt;0,"(","")</f>
        <v/>
      </c>
      <c r="S142" s="1"/>
      <c r="T142" t="str">
        <f>IF(S142&gt;0,")","")</f>
        <v/>
      </c>
      <c r="U142" s="110"/>
    </row>
    <row r="143" spans="1:21" ht="15" customHeight="1" x14ac:dyDescent="0.15">
      <c r="A143" s="84"/>
      <c r="B143" s="111" t="s">
        <v>310</v>
      </c>
      <c r="C143" s="117"/>
      <c r="D143" s="40" t="s">
        <v>237</v>
      </c>
      <c r="E143" s="28">
        <v>1</v>
      </c>
      <c r="F143" s="29"/>
      <c r="G143" s="30"/>
      <c r="H143" s="106"/>
      <c r="I143" s="31"/>
      <c r="J143" s="30"/>
      <c r="K143" s="106"/>
      <c r="M143" s="8"/>
      <c r="O143" s="7"/>
      <c r="R143" s="7"/>
      <c r="U143" s="111"/>
    </row>
    <row r="144" spans="1:21" ht="15" customHeight="1" x14ac:dyDescent="0.15">
      <c r="A144" s="82"/>
      <c r="B144" s="110"/>
      <c r="C144" s="115"/>
      <c r="D144" s="41"/>
      <c r="E144" s="94"/>
      <c r="F144" s="11"/>
      <c r="G144" s="6"/>
      <c r="H144" s="107"/>
      <c r="I144" s="2"/>
      <c r="J144" s="6"/>
      <c r="K144" s="107"/>
      <c r="L144" s="2"/>
      <c r="M144" s="13"/>
      <c r="N144" s="2"/>
      <c r="O144" s="6"/>
      <c r="P144" s="12"/>
      <c r="Q144" s="2"/>
      <c r="R144" s="6"/>
      <c r="S144" s="12"/>
      <c r="T144" s="2"/>
      <c r="U144" s="112"/>
    </row>
    <row r="145" spans="1:21" ht="15" customHeight="1" x14ac:dyDescent="0.15">
      <c r="A145" s="82"/>
      <c r="B145" s="110"/>
      <c r="C145" s="115"/>
      <c r="D145" s="39"/>
      <c r="E145" s="95"/>
      <c r="F145" s="5"/>
      <c r="G145" s="7"/>
      <c r="J145" s="7"/>
      <c r="M145" s="8"/>
      <c r="O145" s="7"/>
      <c r="P145" s="1"/>
      <c r="R145" s="7"/>
      <c r="S145" s="1"/>
      <c r="U145" s="110"/>
    </row>
    <row r="146" spans="1:21" ht="15" customHeight="1" x14ac:dyDescent="0.15">
      <c r="A146" s="111"/>
      <c r="B146" s="111"/>
      <c r="C146" s="117"/>
      <c r="D146" s="40"/>
      <c r="E146" s="28"/>
      <c r="F146" s="29"/>
      <c r="G146" s="30"/>
      <c r="H146" s="106"/>
      <c r="I146" s="31"/>
      <c r="J146" s="30"/>
      <c r="K146" s="106"/>
      <c r="M146" s="8"/>
      <c r="O146" s="7"/>
      <c r="R146" s="7"/>
      <c r="U146" s="111"/>
    </row>
    <row r="147" spans="1:21" ht="15" customHeight="1" x14ac:dyDescent="0.15">
      <c r="A147" s="82"/>
      <c r="B147" s="110"/>
      <c r="C147" s="115"/>
      <c r="D147" s="41"/>
      <c r="E147" s="94"/>
      <c r="F147" s="11"/>
      <c r="G147" s="6"/>
      <c r="H147" s="107"/>
      <c r="I147" s="2"/>
      <c r="J147" s="6"/>
      <c r="K147" s="107"/>
      <c r="L147" s="2"/>
      <c r="M147" s="13"/>
      <c r="N147" s="2"/>
      <c r="O147" s="6"/>
      <c r="P147" s="12"/>
      <c r="Q147" s="2"/>
      <c r="R147" s="6"/>
      <c r="S147" s="12"/>
      <c r="T147" s="2"/>
      <c r="U147" s="112"/>
    </row>
    <row r="148" spans="1:21" ht="15" customHeight="1" x14ac:dyDescent="0.15">
      <c r="A148" s="82"/>
      <c r="B148" s="110"/>
      <c r="C148" s="115"/>
      <c r="D148" s="39"/>
      <c r="E148" s="95"/>
      <c r="F148" s="5"/>
      <c r="G148" s="7"/>
      <c r="J148" s="7"/>
      <c r="M148" s="8"/>
      <c r="O148" s="7"/>
      <c r="P148" s="1"/>
      <c r="R148" s="7"/>
      <c r="S148" s="1"/>
      <c r="U148" s="110"/>
    </row>
    <row r="149" spans="1:21" ht="15" customHeight="1" x14ac:dyDescent="0.15">
      <c r="A149" s="111"/>
      <c r="B149" s="111"/>
      <c r="C149" s="117"/>
      <c r="D149" s="40"/>
      <c r="E149" s="28"/>
      <c r="F149" s="5"/>
      <c r="G149" s="7"/>
      <c r="H149" s="106"/>
      <c r="I149" s="31"/>
      <c r="J149" s="30"/>
      <c r="K149" s="106"/>
      <c r="M149" s="8"/>
      <c r="O149" s="7"/>
      <c r="R149" s="7"/>
      <c r="U149" s="111"/>
    </row>
    <row r="150" spans="1:21" ht="15" customHeight="1" x14ac:dyDescent="0.15">
      <c r="A150" s="82"/>
      <c r="B150" s="110"/>
      <c r="C150" s="115"/>
      <c r="D150" s="39"/>
      <c r="E150" s="94"/>
      <c r="F150" s="11"/>
      <c r="G150" s="6"/>
      <c r="H150" s="107"/>
      <c r="I150" s="2"/>
      <c r="J150" s="6"/>
      <c r="K150" s="107"/>
      <c r="L150" s="2"/>
      <c r="M150" s="13"/>
      <c r="N150" s="2"/>
      <c r="O150" s="6"/>
      <c r="P150" s="12"/>
      <c r="Q150" s="2"/>
      <c r="R150" s="6"/>
      <c r="S150" s="12"/>
      <c r="T150" s="2" t="str">
        <f>IF(S150&gt;0,"]","")</f>
        <v/>
      </c>
      <c r="U150" s="112"/>
    </row>
    <row r="151" spans="1:21" ht="15" customHeight="1" x14ac:dyDescent="0.15">
      <c r="A151" s="82"/>
      <c r="B151" s="110"/>
      <c r="C151" s="115"/>
      <c r="D151" s="39"/>
      <c r="E151" s="4"/>
      <c r="F151" s="5"/>
      <c r="G151" s="7"/>
      <c r="J151" s="7"/>
      <c r="M151" s="8"/>
      <c r="O151" s="7"/>
      <c r="P151" s="1"/>
      <c r="R151" s="7"/>
      <c r="S151" s="1"/>
      <c r="T151" t="str">
        <f>IF(S151&gt;0,")","")</f>
        <v/>
      </c>
      <c r="U151" s="110"/>
    </row>
    <row r="152" spans="1:21" ht="15" customHeight="1" x14ac:dyDescent="0.15">
      <c r="A152" s="82"/>
      <c r="B152" s="110"/>
      <c r="C152" s="115"/>
      <c r="D152" s="40"/>
      <c r="E152" s="28"/>
      <c r="F152" s="29"/>
      <c r="G152" s="30"/>
      <c r="H152" s="106"/>
      <c r="I152" s="31"/>
      <c r="J152" s="30"/>
      <c r="K152" s="106"/>
      <c r="L152" s="31"/>
      <c r="M152" s="32"/>
      <c r="N152" s="31"/>
      <c r="O152" s="30"/>
      <c r="P152" s="31"/>
      <c r="Q152" s="31"/>
      <c r="R152" s="30"/>
      <c r="S152" s="31"/>
      <c r="T152" s="31"/>
      <c r="U152" s="111"/>
    </row>
    <row r="153" spans="1:21" ht="15" customHeight="1" x14ac:dyDescent="0.15">
      <c r="A153" s="83"/>
      <c r="B153" s="112"/>
      <c r="C153" s="116"/>
      <c r="D153" s="39"/>
      <c r="E153" s="4"/>
      <c r="F153" s="5"/>
      <c r="G153" s="7"/>
      <c r="J153" s="7"/>
      <c r="M153" s="8"/>
      <c r="O153" s="7"/>
      <c r="P153" s="1"/>
      <c r="R153" s="7"/>
      <c r="S153" s="1"/>
      <c r="T153" t="str">
        <f>IF(S153&gt;0,"]","")</f>
        <v/>
      </c>
      <c r="U153" s="110"/>
    </row>
    <row r="154" spans="1:21" ht="15" customHeight="1" x14ac:dyDescent="0.15">
      <c r="A154" s="82"/>
      <c r="B154" s="110"/>
      <c r="C154" s="115"/>
      <c r="D154" s="39"/>
      <c r="E154" s="4"/>
      <c r="F154" s="5"/>
      <c r="G154" s="7"/>
      <c r="J154" s="7"/>
      <c r="M154" s="8"/>
      <c r="O154" s="7"/>
      <c r="P154" s="1"/>
      <c r="R154" s="7"/>
      <c r="S154" s="1"/>
      <c r="T154" t="str">
        <f>IF(S154&gt;0,")","")</f>
        <v/>
      </c>
      <c r="U154" s="110"/>
    </row>
    <row r="155" spans="1:21" ht="15" customHeight="1" x14ac:dyDescent="0.15">
      <c r="A155" s="84"/>
      <c r="B155" s="111"/>
      <c r="C155" s="117"/>
      <c r="D155" s="40"/>
      <c r="E155" s="28"/>
      <c r="F155" s="5"/>
      <c r="G155" s="7"/>
      <c r="H155" s="106"/>
      <c r="I155" s="31"/>
      <c r="J155" s="30"/>
      <c r="K155" s="106"/>
      <c r="M155" s="8"/>
      <c r="O155" s="7"/>
      <c r="R155" s="7"/>
      <c r="U155" s="111"/>
    </row>
    <row r="156" spans="1:21" ht="15" customHeight="1" x14ac:dyDescent="0.15">
      <c r="A156" s="82"/>
      <c r="B156" s="110"/>
      <c r="C156" s="115"/>
      <c r="D156" s="41"/>
      <c r="E156" s="10"/>
      <c r="F156" s="11"/>
      <c r="G156" s="6"/>
      <c r="H156" s="107"/>
      <c r="I156" s="2"/>
      <c r="J156" s="6"/>
      <c r="K156" s="107"/>
      <c r="L156" s="2"/>
      <c r="M156" s="13"/>
      <c r="N156" s="2"/>
      <c r="O156" s="6"/>
      <c r="P156" s="12"/>
      <c r="Q156" s="2"/>
      <c r="R156" s="6"/>
      <c r="S156" s="12"/>
      <c r="T156" s="2" t="str">
        <f>IF(S156&gt;0,"]","")</f>
        <v/>
      </c>
      <c r="U156" s="112"/>
    </row>
    <row r="157" spans="1:21" ht="15" customHeight="1" x14ac:dyDescent="0.15">
      <c r="A157" s="82"/>
      <c r="B157" s="110"/>
      <c r="C157" s="115"/>
      <c r="D157" s="39"/>
      <c r="E157" s="4"/>
      <c r="F157" s="5"/>
      <c r="G157" s="7"/>
      <c r="J157" s="7"/>
      <c r="M157" s="8"/>
      <c r="O157" s="7"/>
      <c r="P157" s="1"/>
      <c r="R157" s="7"/>
      <c r="S157" s="1"/>
      <c r="T157" t="str">
        <f>IF(S157&gt;0,")","")</f>
        <v/>
      </c>
      <c r="U157" s="110"/>
    </row>
    <row r="158" spans="1:21" ht="15" customHeight="1" x14ac:dyDescent="0.15">
      <c r="A158" s="84"/>
      <c r="B158" s="111"/>
      <c r="C158" s="117"/>
      <c r="D158" s="40"/>
      <c r="E158" s="28"/>
      <c r="F158" s="5"/>
      <c r="G158" s="7"/>
      <c r="H158" s="106"/>
      <c r="I158" s="31"/>
      <c r="J158" s="30"/>
      <c r="K158" s="106"/>
      <c r="M158" s="8"/>
      <c r="O158" s="7"/>
      <c r="R158" s="7"/>
      <c r="U158" s="111"/>
    </row>
    <row r="159" spans="1:21" ht="15" customHeight="1" x14ac:dyDescent="0.15">
      <c r="A159" s="83"/>
      <c r="B159" s="112"/>
      <c r="C159" s="116"/>
      <c r="D159" s="41"/>
      <c r="E159" s="10"/>
      <c r="F159" s="11"/>
      <c r="G159" s="6"/>
      <c r="H159" s="107"/>
      <c r="I159" s="2"/>
      <c r="J159" s="6"/>
      <c r="L159" s="2"/>
      <c r="M159" s="13"/>
      <c r="N159" s="2"/>
      <c r="O159" s="6"/>
      <c r="P159" s="12"/>
      <c r="Q159" s="2"/>
      <c r="R159" s="6"/>
      <c r="S159" s="12"/>
      <c r="T159" s="2" t="str">
        <f>IF(S159&gt;0,"]","")</f>
        <v/>
      </c>
      <c r="U159" s="112"/>
    </row>
    <row r="160" spans="1:21" ht="15" customHeight="1" x14ac:dyDescent="0.15">
      <c r="A160" s="82"/>
      <c r="B160" s="110"/>
      <c r="C160" s="115"/>
      <c r="D160" s="39"/>
      <c r="E160" s="4"/>
      <c r="F160" s="5"/>
      <c r="G160" s="7"/>
      <c r="J160" s="7"/>
      <c r="M160" s="8"/>
      <c r="O160" s="7"/>
      <c r="P160" s="1"/>
      <c r="R160" s="7"/>
      <c r="S160" s="1"/>
      <c r="U160" s="110"/>
    </row>
    <row r="161" spans="1:21" ht="15" customHeight="1" x14ac:dyDescent="0.15">
      <c r="A161" s="84"/>
      <c r="B161" s="111"/>
      <c r="C161" s="117"/>
      <c r="D161" s="40"/>
      <c r="E161" s="28"/>
      <c r="F161" s="5"/>
      <c r="G161" s="7"/>
      <c r="H161" s="106"/>
      <c r="I161" s="31"/>
      <c r="J161" s="30"/>
      <c r="K161" s="106"/>
      <c r="M161" s="8"/>
      <c r="O161" s="7"/>
      <c r="R161" s="7"/>
      <c r="U161" s="111"/>
    </row>
    <row r="162" spans="1:21" ht="15" customHeight="1" x14ac:dyDescent="0.15">
      <c r="A162" s="83"/>
      <c r="B162" s="112"/>
      <c r="C162" s="116"/>
      <c r="D162" s="41"/>
      <c r="E162" s="10"/>
      <c r="F162" s="11"/>
      <c r="G162" s="6" t="str">
        <f>IF(H162&gt;0,"[","")</f>
        <v/>
      </c>
      <c r="H162" s="107"/>
      <c r="I162" s="2" t="str">
        <f>IF(H162&gt;0,"]","")</f>
        <v/>
      </c>
      <c r="J162" s="6" t="str">
        <f>IF(K162&gt;0,"[","")</f>
        <v/>
      </c>
      <c r="K162" s="107"/>
      <c r="L162" s="2" t="str">
        <f>IF(K162&gt;0,"]","")</f>
        <v/>
      </c>
      <c r="M162" s="13"/>
      <c r="N162" s="2"/>
      <c r="O162" s="6" t="str">
        <f>IF(P162&gt;0,"[","")</f>
        <v/>
      </c>
      <c r="P162" s="12"/>
      <c r="Q162" s="2" t="str">
        <f>IF(P162&gt;0,"]","")</f>
        <v/>
      </c>
      <c r="R162" s="6" t="str">
        <f>IF(S162&gt;0,"[","")</f>
        <v/>
      </c>
      <c r="S162" s="12"/>
      <c r="T162" s="2" t="str">
        <f>IF(S162&gt;0,"]","")</f>
        <v/>
      </c>
      <c r="U162" s="112"/>
    </row>
    <row r="163" spans="1:21" ht="15" customHeight="1" x14ac:dyDescent="0.15">
      <c r="A163" s="110"/>
      <c r="B163" s="110"/>
      <c r="C163" s="110"/>
      <c r="D163" s="39"/>
      <c r="E163" s="4"/>
      <c r="F163" s="5"/>
      <c r="G163" s="7" t="str">
        <f>IF(H163&gt;0,"(","")</f>
        <v/>
      </c>
      <c r="I163" t="str">
        <f>IF(H163&gt;0,")","")</f>
        <v/>
      </c>
      <c r="J163" s="7" t="str">
        <f>IF(K163&gt;0,"(","")</f>
        <v/>
      </c>
      <c r="L163" t="str">
        <f>IF(K163&gt;0,")","")</f>
        <v/>
      </c>
      <c r="M163" s="8"/>
      <c r="O163" s="7" t="str">
        <f>IF(P163&gt;0,"(","")</f>
        <v/>
      </c>
      <c r="P163" s="1"/>
      <c r="Q163" t="str">
        <f>IF(P163&gt;0,")","")</f>
        <v/>
      </c>
      <c r="R163" s="7" t="str">
        <f>IF(S163&gt;0,"(","")</f>
        <v/>
      </c>
      <c r="S163" s="1"/>
      <c r="T163" t="str">
        <f>IF(S163&gt;0,")","")</f>
        <v/>
      </c>
      <c r="U163" s="110"/>
    </row>
    <row r="164" spans="1:21" ht="15" customHeight="1" thickBot="1" x14ac:dyDescent="0.2">
      <c r="A164" s="294" t="s">
        <v>261</v>
      </c>
      <c r="B164" s="294"/>
      <c r="C164" s="113"/>
      <c r="D164" s="42"/>
      <c r="E164" s="15"/>
      <c r="F164" s="16"/>
      <c r="G164" s="17"/>
      <c r="H164" s="108"/>
      <c r="I164" s="18"/>
      <c r="J164" s="17"/>
      <c r="K164" s="108"/>
      <c r="L164" s="18"/>
      <c r="M164" s="19"/>
      <c r="N164" s="18"/>
      <c r="O164" s="17"/>
      <c r="P164" s="18"/>
      <c r="Q164" s="18"/>
      <c r="R164" s="17"/>
      <c r="S164" s="18"/>
      <c r="T164" s="18"/>
      <c r="U164" s="113"/>
    </row>
    <row r="165" spans="1:21" ht="15" customHeight="1" x14ac:dyDescent="0.15"/>
    <row r="166" spans="1:21" ht="15" customHeight="1" x14ac:dyDescent="0.15"/>
  </sheetData>
  <mergeCells count="55">
    <mergeCell ref="A68:U68"/>
    <mergeCell ref="T69:U69"/>
    <mergeCell ref="A70:A71"/>
    <mergeCell ref="B70:B71"/>
    <mergeCell ref="C70:C71"/>
    <mergeCell ref="D70:D71"/>
    <mergeCell ref="E70:L70"/>
    <mergeCell ref="M70:T70"/>
    <mergeCell ref="U70:U71"/>
    <mergeCell ref="E71:F71"/>
    <mergeCell ref="M71:N71"/>
    <mergeCell ref="A2:U2"/>
    <mergeCell ref="T3:U3"/>
    <mergeCell ref="A4:A5"/>
    <mergeCell ref="B4:B5"/>
    <mergeCell ref="D4:D5"/>
    <mergeCell ref="E4:L4"/>
    <mergeCell ref="M4:T4"/>
    <mergeCell ref="U4:U5"/>
    <mergeCell ref="E5:F5"/>
    <mergeCell ref="M5:N5"/>
    <mergeCell ref="C4:C5"/>
    <mergeCell ref="A134:U134"/>
    <mergeCell ref="T135:U135"/>
    <mergeCell ref="A136:A137"/>
    <mergeCell ref="B136:B137"/>
    <mergeCell ref="C136:C137"/>
    <mergeCell ref="D136:D137"/>
    <mergeCell ref="E136:L136"/>
    <mergeCell ref="M136:T136"/>
    <mergeCell ref="U136:U137"/>
    <mergeCell ref="E137:F137"/>
    <mergeCell ref="M137:N137"/>
    <mergeCell ref="A35:U35"/>
    <mergeCell ref="T36:U36"/>
    <mergeCell ref="A37:A38"/>
    <mergeCell ref="B37:B38"/>
    <mergeCell ref="C37:C38"/>
    <mergeCell ref="D37:D38"/>
    <mergeCell ref="E37:L37"/>
    <mergeCell ref="M37:T37"/>
    <mergeCell ref="U37:U38"/>
    <mergeCell ref="E38:F38"/>
    <mergeCell ref="M38:N38"/>
    <mergeCell ref="A101:U101"/>
    <mergeCell ref="T102:U102"/>
    <mergeCell ref="A103:A104"/>
    <mergeCell ref="B103:B104"/>
    <mergeCell ref="C103:C104"/>
    <mergeCell ref="D103:D104"/>
    <mergeCell ref="E103:L103"/>
    <mergeCell ref="M103:T103"/>
    <mergeCell ref="U103:U104"/>
    <mergeCell ref="E104:F104"/>
    <mergeCell ref="M104:N104"/>
  </mergeCells>
  <phoneticPr fontId="2"/>
  <printOptions horizontalCentered="1" verticalCentered="1"/>
  <pageMargins left="0.39370078740157483" right="0.39370078740157483" top="0.59055118110236227" bottom="0.39370078740157483" header="0" footer="0"/>
  <pageSetup paperSize="9" orientation="landscape" r:id="rId1"/>
  <headerFooter scaleWithDoc="0" alignWithMargins="0"/>
  <rowBreaks count="5" manualBreakCount="5">
    <brk id="33" max="20" man="1"/>
    <brk id="66" max="20" man="1"/>
    <brk id="99" max="20" man="1"/>
    <brk id="132" max="20" man="1"/>
    <brk id="165"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65"/>
  <sheetViews>
    <sheetView zoomScaleNormal="100" workbookViewId="0">
      <selection activeCell="H28" sqref="H28"/>
    </sheetView>
  </sheetViews>
  <sheetFormatPr defaultRowHeight="12" x14ac:dyDescent="0.15"/>
  <cols>
    <col min="1" max="2" width="16.7109375" customWidth="1"/>
    <col min="3" max="3" width="16.7109375" style="80" customWidth="1"/>
    <col min="4" max="4" width="5.42578125" style="37" customWidth="1"/>
    <col min="5" max="5" width="5.85546875" customWidth="1"/>
    <col min="6" max="6" width="2.85546875" style="80" customWidth="1"/>
    <col min="7" max="7" width="1.42578125" customWidth="1"/>
    <col min="8" max="8" width="11" style="103" customWidth="1"/>
    <col min="9" max="10" width="1.42578125" customWidth="1"/>
    <col min="11" max="11" width="13.85546875" style="103" customWidth="1"/>
    <col min="12" max="12" width="1.42578125" customWidth="1"/>
    <col min="13" max="13" width="5.85546875" customWidth="1"/>
    <col min="14" max="14" width="2.85546875" customWidth="1"/>
    <col min="15" max="15" width="1.42578125" customWidth="1"/>
    <col min="16" max="16" width="11" customWidth="1"/>
    <col min="17" max="18" width="1.42578125" customWidth="1"/>
    <col min="19" max="19" width="13.85546875" customWidth="1"/>
    <col min="20" max="20" width="1.42578125" customWidth="1"/>
    <col min="21" max="21" width="20.7109375" style="80" customWidth="1"/>
  </cols>
  <sheetData>
    <row r="1" spans="1:23" ht="14.25" customHeight="1" x14ac:dyDescent="0.15"/>
    <row r="2" spans="1:23" ht="24" customHeight="1" x14ac:dyDescent="0.25">
      <c r="A2" s="388" t="s">
        <v>33</v>
      </c>
      <c r="B2" s="388"/>
      <c r="C2" s="388"/>
      <c r="D2" s="388"/>
      <c r="E2" s="388"/>
      <c r="F2" s="388"/>
      <c r="G2" s="388"/>
      <c r="H2" s="388"/>
      <c r="I2" s="388"/>
      <c r="J2" s="388"/>
      <c r="K2" s="388"/>
      <c r="L2" s="388"/>
      <c r="M2" s="388"/>
      <c r="N2" s="388"/>
      <c r="O2" s="388"/>
      <c r="P2" s="388"/>
      <c r="Q2" s="388"/>
      <c r="R2" s="388"/>
      <c r="S2" s="388"/>
      <c r="T2" s="388"/>
      <c r="U2" s="388"/>
    </row>
    <row r="3" spans="1:23" ht="15" customHeight="1" thickBot="1" x14ac:dyDescent="0.2">
      <c r="T3" s="398" t="str">
        <f>"第"&amp;W3&amp;"号"</f>
        <v>第１号</v>
      </c>
      <c r="U3" s="398"/>
      <c r="W3" s="33" t="s">
        <v>87</v>
      </c>
    </row>
    <row r="4" spans="1:23" ht="15" customHeight="1" x14ac:dyDescent="0.15">
      <c r="A4" s="393" t="s">
        <v>2</v>
      </c>
      <c r="B4" s="393" t="s">
        <v>13</v>
      </c>
      <c r="C4" s="390" t="s">
        <v>3</v>
      </c>
      <c r="D4" s="393" t="s">
        <v>4</v>
      </c>
      <c r="E4" s="403" t="s">
        <v>5</v>
      </c>
      <c r="F4" s="404"/>
      <c r="G4" s="404"/>
      <c r="H4" s="404"/>
      <c r="I4" s="404"/>
      <c r="J4" s="404"/>
      <c r="K4" s="404"/>
      <c r="L4" s="405"/>
      <c r="M4" s="406" t="s">
        <v>9</v>
      </c>
      <c r="N4" s="404"/>
      <c r="O4" s="404"/>
      <c r="P4" s="404"/>
      <c r="Q4" s="404"/>
      <c r="R4" s="404"/>
      <c r="S4" s="404"/>
      <c r="T4" s="407"/>
      <c r="U4" s="390" t="s">
        <v>11</v>
      </c>
    </row>
    <row r="5" spans="1:23" ht="15" customHeight="1" thickBot="1" x14ac:dyDescent="0.2">
      <c r="A5" s="402"/>
      <c r="B5" s="402"/>
      <c r="C5" s="401"/>
      <c r="D5" s="402"/>
      <c r="E5" s="410" t="s">
        <v>6</v>
      </c>
      <c r="F5" s="409"/>
      <c r="G5" s="49"/>
      <c r="H5" s="104" t="s">
        <v>7</v>
      </c>
      <c r="I5" s="48"/>
      <c r="J5" s="49"/>
      <c r="K5" s="104" t="s">
        <v>8</v>
      </c>
      <c r="L5" s="48"/>
      <c r="M5" s="408" t="s">
        <v>6</v>
      </c>
      <c r="N5" s="409"/>
      <c r="O5" s="49"/>
      <c r="P5" s="48" t="s">
        <v>7</v>
      </c>
      <c r="Q5" s="48"/>
      <c r="R5" s="49"/>
      <c r="S5" s="48" t="s">
        <v>8</v>
      </c>
      <c r="T5" s="48"/>
      <c r="U5" s="401"/>
    </row>
    <row r="6" spans="1:23" ht="15" customHeight="1" x14ac:dyDescent="0.15">
      <c r="A6" s="97"/>
      <c r="B6" s="20"/>
      <c r="C6" s="114"/>
      <c r="D6" s="38"/>
      <c r="E6" s="21"/>
      <c r="F6" s="123"/>
      <c r="G6" s="23" t="str">
        <f>IF(H6&gt;0,"[","")</f>
        <v/>
      </c>
      <c r="H6" s="105"/>
      <c r="I6" s="25" t="str">
        <f>IF(H6&gt;0,"]","")</f>
        <v/>
      </c>
      <c r="J6" s="23" t="str">
        <f>IF(K6&gt;0,"[","")</f>
        <v/>
      </c>
      <c r="K6" s="105"/>
      <c r="L6" s="25" t="str">
        <f>IF(K6&gt;0,"]","")</f>
        <v/>
      </c>
      <c r="M6" s="26"/>
      <c r="N6" s="25"/>
      <c r="O6" s="23" t="str">
        <f>IF(P6&gt;0,"[","")</f>
        <v/>
      </c>
      <c r="P6" s="24"/>
      <c r="Q6" s="25" t="str">
        <f>IF(P6&gt;0,"]","")</f>
        <v/>
      </c>
      <c r="R6" s="23" t="str">
        <f>IF(S6&gt;0,"[","")</f>
        <v/>
      </c>
      <c r="S6" s="24"/>
      <c r="T6" s="25" t="str">
        <f>IF(S6&gt;0,"]","")</f>
        <v/>
      </c>
      <c r="U6" s="109"/>
    </row>
    <row r="7" spans="1:23" ht="15" customHeight="1" x14ac:dyDescent="0.15">
      <c r="A7" s="82"/>
      <c r="B7" s="3"/>
      <c r="C7" s="115"/>
      <c r="D7" s="39"/>
      <c r="E7" s="4"/>
      <c r="F7" s="124"/>
      <c r="G7" s="7" t="str">
        <f>IF(H7&gt;0,"(","")</f>
        <v/>
      </c>
      <c r="I7" t="str">
        <f>IF(H7&gt;0,")","")</f>
        <v/>
      </c>
      <c r="J7" s="7" t="str">
        <f>IF(K7&gt;0,"(","")</f>
        <v/>
      </c>
      <c r="L7" t="str">
        <f>IF(K7&gt;0,")","")</f>
        <v/>
      </c>
      <c r="M7" s="8"/>
      <c r="O7" s="7" t="str">
        <f>IF(P7&gt;0,"(","")</f>
        <v/>
      </c>
      <c r="P7" s="1"/>
      <c r="Q7" t="str">
        <f>IF(P7&gt;0,")","")</f>
        <v/>
      </c>
      <c r="R7" s="7" t="str">
        <f>IF(S7&gt;0,"(","")</f>
        <v/>
      </c>
      <c r="S7" s="1"/>
      <c r="T7" t="str">
        <f>IF(S7&gt;0,")","")</f>
        <v/>
      </c>
      <c r="U7" s="110"/>
    </row>
    <row r="8" spans="1:23" ht="15" customHeight="1" x14ac:dyDescent="0.15">
      <c r="A8" s="4"/>
      <c r="B8" s="3"/>
      <c r="C8" s="115"/>
      <c r="D8" s="40"/>
      <c r="E8" s="4"/>
      <c r="F8" s="125"/>
      <c r="G8" s="30"/>
      <c r="H8" s="106"/>
      <c r="I8" s="31"/>
      <c r="J8" s="30"/>
      <c r="K8" s="106"/>
      <c r="L8" s="31"/>
      <c r="M8" s="32"/>
      <c r="N8" s="31"/>
      <c r="O8" s="30"/>
      <c r="P8" s="31"/>
      <c r="Q8" s="31"/>
      <c r="R8" s="30"/>
      <c r="S8" s="31"/>
      <c r="T8" s="31"/>
      <c r="U8" s="111"/>
    </row>
    <row r="9" spans="1:23" ht="15" customHeight="1" x14ac:dyDescent="0.15">
      <c r="A9" s="10"/>
      <c r="B9" s="9"/>
      <c r="C9" s="116"/>
      <c r="D9" s="39"/>
      <c r="E9" s="94"/>
      <c r="F9" s="124"/>
      <c r="G9" s="7" t="str">
        <f>IF(H9&gt;0,"[","")</f>
        <v/>
      </c>
      <c r="I9" t="str">
        <f>IF(H9&gt;0,"]","")</f>
        <v/>
      </c>
      <c r="J9" s="7" t="str">
        <f>IF(K9&gt;0,"[","")</f>
        <v/>
      </c>
      <c r="L9" t="str">
        <f>IF(K9&gt;0,"]","")</f>
        <v/>
      </c>
      <c r="M9" s="8"/>
      <c r="O9" s="7" t="str">
        <f>IF(P9&gt;0,"[","")</f>
        <v/>
      </c>
      <c r="P9" s="1"/>
      <c r="Q9" t="str">
        <f>IF(P9&gt;0,"]","")</f>
        <v/>
      </c>
      <c r="R9" s="7" t="str">
        <f>IF(S9&gt;0,"[","")</f>
        <v/>
      </c>
      <c r="S9" s="1"/>
      <c r="T9" t="str">
        <f>IF(S9&gt;0,"]","")</f>
        <v/>
      </c>
      <c r="U9" s="110"/>
    </row>
    <row r="10" spans="1:23" ht="15" customHeight="1" x14ac:dyDescent="0.15">
      <c r="A10" s="4"/>
      <c r="B10" s="3"/>
      <c r="C10" s="115"/>
      <c r="D10" s="39"/>
      <c r="E10" s="95"/>
      <c r="F10" s="124"/>
      <c r="G10" s="7" t="str">
        <f>IF(H10&gt;0,"(","")</f>
        <v/>
      </c>
      <c r="I10" t="str">
        <f>IF(H10&gt;0,")","")</f>
        <v/>
      </c>
      <c r="J10" s="7" t="str">
        <f>IF(K10&gt;0,"(","")</f>
        <v/>
      </c>
      <c r="L10" t="str">
        <f>IF(K10&gt;0,")","")</f>
        <v/>
      </c>
      <c r="M10" s="8"/>
      <c r="O10" s="7" t="str">
        <f>IF(P10&gt;0,"(","")</f>
        <v/>
      </c>
      <c r="P10" s="1"/>
      <c r="Q10" t="str">
        <f>IF(P10&gt;0,")","")</f>
        <v/>
      </c>
      <c r="R10" s="7" t="str">
        <f>IF(S10&gt;0,"(","")</f>
        <v/>
      </c>
      <c r="S10" s="1"/>
      <c r="T10" t="str">
        <f>IF(S10&gt;0,")","")</f>
        <v/>
      </c>
      <c r="U10" s="110"/>
    </row>
    <row r="11" spans="1:23" ht="15" customHeight="1" x14ac:dyDescent="0.15">
      <c r="A11" s="28"/>
      <c r="B11" s="27"/>
      <c r="C11" s="117"/>
      <c r="D11" s="39"/>
      <c r="E11" s="96"/>
      <c r="F11" s="124"/>
      <c r="G11" s="7"/>
      <c r="J11" s="7"/>
      <c r="M11" s="8"/>
      <c r="O11" s="7"/>
      <c r="R11" s="7"/>
      <c r="U11" s="110"/>
    </row>
    <row r="12" spans="1:23" ht="15" customHeight="1" x14ac:dyDescent="0.15">
      <c r="A12" s="4"/>
      <c r="B12" s="3"/>
      <c r="C12" s="115"/>
      <c r="D12" s="41"/>
      <c r="E12" s="4"/>
      <c r="F12" s="126"/>
      <c r="G12" s="6" t="str">
        <f>IF(H12&gt;0,"[","")</f>
        <v/>
      </c>
      <c r="H12" s="107"/>
      <c r="I12" s="2" t="str">
        <f>IF(H12&gt;0,"]","")</f>
        <v/>
      </c>
      <c r="J12" s="6" t="str">
        <f>IF(K12&gt;0,"[","")</f>
        <v/>
      </c>
      <c r="K12" s="107"/>
      <c r="L12" s="2" t="str">
        <f>IF(K12&gt;0,"]","")</f>
        <v/>
      </c>
      <c r="M12" s="13"/>
      <c r="N12" s="2"/>
      <c r="O12" s="6" t="str">
        <f>IF(P12&gt;0,"[","")</f>
        <v/>
      </c>
      <c r="P12" s="12"/>
      <c r="Q12" s="2" t="str">
        <f>IF(P12&gt;0,"]","")</f>
        <v/>
      </c>
      <c r="R12" s="6" t="str">
        <f>IF(S12&gt;0,"[","")</f>
        <v/>
      </c>
      <c r="S12" s="12"/>
      <c r="T12" s="2" t="str">
        <f>IF(S12&gt;0,"]","")</f>
        <v/>
      </c>
      <c r="U12" s="112"/>
    </row>
    <row r="13" spans="1:23" ht="15" customHeight="1" x14ac:dyDescent="0.15">
      <c r="A13" s="4"/>
      <c r="B13" s="3"/>
      <c r="C13" s="115"/>
      <c r="D13" s="39"/>
      <c r="E13" s="4"/>
      <c r="F13" s="124"/>
      <c r="G13" s="7" t="str">
        <f>IF(H13&gt;0,"(","")</f>
        <v/>
      </c>
      <c r="I13" t="str">
        <f>IF(H13&gt;0,")","")</f>
        <v/>
      </c>
      <c r="J13" s="7" t="str">
        <f>IF(K13&gt;0,"(","")</f>
        <v/>
      </c>
      <c r="L13" t="str">
        <f>IF(K13&gt;0,")","")</f>
        <v/>
      </c>
      <c r="M13" s="8"/>
      <c r="O13" s="7" t="str">
        <f>IF(P13&gt;0,"(","")</f>
        <v/>
      </c>
      <c r="P13" s="1"/>
      <c r="Q13" t="str">
        <f>IF(P13&gt;0,")","")</f>
        <v/>
      </c>
      <c r="R13" s="7" t="str">
        <f>IF(S13&gt;0,"(","")</f>
        <v/>
      </c>
      <c r="S13" s="1"/>
      <c r="T13" t="str">
        <f>IF(S13&gt;0,")","")</f>
        <v/>
      </c>
      <c r="U13" s="110"/>
    </row>
    <row r="14" spans="1:23" ht="15" customHeight="1" x14ac:dyDescent="0.15">
      <c r="A14" s="4"/>
      <c r="B14" s="3"/>
      <c r="C14" s="115"/>
      <c r="D14" s="40"/>
      <c r="E14" s="4"/>
      <c r="F14" s="124"/>
      <c r="G14" s="7"/>
      <c r="J14" s="7"/>
      <c r="M14" s="8"/>
      <c r="O14" s="7"/>
      <c r="R14" s="7"/>
      <c r="U14" s="110"/>
    </row>
    <row r="15" spans="1:23" ht="15" customHeight="1" x14ac:dyDescent="0.15">
      <c r="A15" s="10"/>
      <c r="B15" s="9"/>
      <c r="C15" s="116"/>
      <c r="D15" s="39"/>
      <c r="E15" s="94"/>
      <c r="F15" s="126"/>
      <c r="G15" s="6" t="str">
        <f>IF(H15&gt;0,"[","")</f>
        <v/>
      </c>
      <c r="H15" s="107"/>
      <c r="I15" s="2" t="str">
        <f>IF(H15&gt;0,"]","")</f>
        <v/>
      </c>
      <c r="J15" s="6" t="str">
        <f>IF(K15&gt;0,"[","")</f>
        <v/>
      </c>
      <c r="K15" s="107"/>
      <c r="L15" s="2" t="str">
        <f>IF(K15&gt;0,"]","")</f>
        <v/>
      </c>
      <c r="M15" s="13"/>
      <c r="N15" s="2"/>
      <c r="O15" s="6" t="str">
        <f>IF(P15&gt;0,"[","")</f>
        <v/>
      </c>
      <c r="P15" s="12"/>
      <c r="Q15" s="2" t="str">
        <f>IF(P15&gt;0,"]","")</f>
        <v/>
      </c>
      <c r="R15" s="6" t="str">
        <f>IF(S15&gt;0,"[","")</f>
        <v/>
      </c>
      <c r="S15" s="12"/>
      <c r="T15" s="2" t="str">
        <f>IF(S15&gt;0,"]","")</f>
        <v/>
      </c>
      <c r="U15" s="112"/>
    </row>
    <row r="16" spans="1:23" ht="15" customHeight="1" x14ac:dyDescent="0.15">
      <c r="A16" s="4"/>
      <c r="B16" s="110"/>
      <c r="C16" s="115"/>
      <c r="D16" s="39"/>
      <c r="E16" s="95"/>
      <c r="F16" s="124"/>
      <c r="G16" s="7" t="str">
        <f>IF(H16&gt;0,"(","")</f>
        <v/>
      </c>
      <c r="I16" t="str">
        <f>IF(H16&gt;0,")","")</f>
        <v/>
      </c>
      <c r="J16" s="7" t="str">
        <f>IF(K16&gt;0,"(","")</f>
        <v/>
      </c>
      <c r="L16" t="str">
        <f>IF(K16&gt;0,")","")</f>
        <v/>
      </c>
      <c r="M16" s="8"/>
      <c r="O16" s="7" t="str">
        <f>IF(P16&gt;0,"(","")</f>
        <v/>
      </c>
      <c r="P16" s="1"/>
      <c r="Q16" t="str">
        <f>IF(P16&gt;0,")","")</f>
        <v/>
      </c>
      <c r="R16" s="7" t="str">
        <f>IF(S16&gt;0,"(","")</f>
        <v/>
      </c>
      <c r="S16" s="1"/>
      <c r="T16" t="str">
        <f>IF(S16&gt;0,")","")</f>
        <v/>
      </c>
      <c r="U16" s="110"/>
    </row>
    <row r="17" spans="1:21" ht="15" customHeight="1" x14ac:dyDescent="0.15">
      <c r="A17" s="28"/>
      <c r="B17" s="27"/>
      <c r="C17" s="117"/>
      <c r="D17" s="39"/>
      <c r="E17" s="96"/>
      <c r="F17" s="124"/>
      <c r="G17" s="7"/>
      <c r="J17" s="7"/>
      <c r="M17" s="8"/>
      <c r="O17" s="7"/>
      <c r="R17" s="7"/>
      <c r="U17" s="110"/>
    </row>
    <row r="18" spans="1:21" ht="15" customHeight="1" x14ac:dyDescent="0.15">
      <c r="A18" s="4"/>
      <c r="B18" s="3"/>
      <c r="C18" s="115"/>
      <c r="D18" s="41"/>
      <c r="E18" s="4"/>
      <c r="F18" s="126"/>
      <c r="G18" s="6" t="str">
        <f>IF(H18&gt;0,"[","")</f>
        <v/>
      </c>
      <c r="H18" s="107"/>
      <c r="I18" s="2" t="str">
        <f>IF(H18&gt;0,"]","")</f>
        <v/>
      </c>
      <c r="J18" s="6" t="str">
        <f>IF(K18&gt;0,"[","")</f>
        <v/>
      </c>
      <c r="K18" s="107"/>
      <c r="L18" s="2" t="str">
        <f>IF(K18&gt;0,"]","")</f>
        <v/>
      </c>
      <c r="M18" s="13"/>
      <c r="N18" s="2"/>
      <c r="O18" s="6" t="str">
        <f>IF(P18&gt;0,"[","")</f>
        <v/>
      </c>
      <c r="P18" s="12"/>
      <c r="Q18" s="2" t="str">
        <f>IF(P18&gt;0,"]","")</f>
        <v/>
      </c>
      <c r="R18" s="6" t="str">
        <f>IF(S18&gt;0,"[","")</f>
        <v/>
      </c>
      <c r="S18" s="12"/>
      <c r="T18" s="2" t="str">
        <f>IF(S18&gt;0,"]","")</f>
        <v/>
      </c>
      <c r="U18" s="112"/>
    </row>
    <row r="19" spans="1:21" ht="15" customHeight="1" x14ac:dyDescent="0.15">
      <c r="A19" s="4"/>
      <c r="B19" s="3"/>
      <c r="C19" s="115"/>
      <c r="D19" s="39"/>
      <c r="E19" s="4"/>
      <c r="F19" s="124"/>
      <c r="G19" s="7" t="str">
        <f>IF(H19&gt;0,"(","")</f>
        <v/>
      </c>
      <c r="I19" t="str">
        <f>IF(H19&gt;0,")","")</f>
        <v/>
      </c>
      <c r="J19" s="7" t="str">
        <f>IF(K19&gt;0,"(","")</f>
        <v/>
      </c>
      <c r="L19" t="str">
        <f>IF(K19&gt;0,")","")</f>
        <v/>
      </c>
      <c r="M19" s="8"/>
      <c r="O19" s="7" t="str">
        <f>IF(P19&gt;0,"(","")</f>
        <v/>
      </c>
      <c r="P19" s="1"/>
      <c r="Q19" t="str">
        <f>IF(P19&gt;0,")","")</f>
        <v/>
      </c>
      <c r="R19" s="7" t="str">
        <f>IF(S19&gt;0,"(","")</f>
        <v/>
      </c>
      <c r="S19" s="1"/>
      <c r="T19" t="str">
        <f>IF(S19&gt;0,")","")</f>
        <v/>
      </c>
      <c r="U19" s="110"/>
    </row>
    <row r="20" spans="1:21" ht="15" customHeight="1" x14ac:dyDescent="0.15">
      <c r="A20" s="4"/>
      <c r="B20" s="27"/>
      <c r="C20" s="115"/>
      <c r="D20" s="40"/>
      <c r="E20" s="4"/>
      <c r="F20" s="125"/>
      <c r="G20" s="30"/>
      <c r="H20" s="106"/>
      <c r="I20" s="31"/>
      <c r="J20" s="30"/>
      <c r="K20" s="106"/>
      <c r="L20" s="31"/>
      <c r="M20" s="32"/>
      <c r="N20" s="31"/>
      <c r="O20" s="30"/>
      <c r="P20" s="31"/>
      <c r="Q20" s="31"/>
      <c r="R20" s="30"/>
      <c r="S20" s="31"/>
      <c r="T20" s="31"/>
      <c r="U20" s="111"/>
    </row>
    <row r="21" spans="1:21" ht="15" customHeight="1" x14ac:dyDescent="0.15">
      <c r="A21" s="10"/>
      <c r="B21" s="3"/>
      <c r="C21" s="116"/>
      <c r="D21" s="39"/>
      <c r="E21" s="94"/>
      <c r="F21" s="124"/>
      <c r="G21" s="7" t="str">
        <f>IF(H21&gt;0,"[","")</f>
        <v/>
      </c>
      <c r="I21" t="str">
        <f>IF(H21&gt;0,"]","")</f>
        <v/>
      </c>
      <c r="J21" s="7" t="str">
        <f>IF(K21&gt;0,"[","")</f>
        <v/>
      </c>
      <c r="L21" t="str">
        <f>IF(K21&gt;0,"]","")</f>
        <v/>
      </c>
      <c r="M21" s="8"/>
      <c r="O21" s="7" t="str">
        <f>IF(P21&gt;0,"[","")</f>
        <v/>
      </c>
      <c r="P21" s="1"/>
      <c r="Q21" t="str">
        <f>IF(P21&gt;0,"]","")</f>
        <v/>
      </c>
      <c r="R21" s="7" t="str">
        <f>IF(S21&gt;0,"[","")</f>
        <v/>
      </c>
      <c r="S21" s="1"/>
      <c r="T21" t="str">
        <f>IF(S21&gt;0,"]","")</f>
        <v/>
      </c>
      <c r="U21" s="110"/>
    </row>
    <row r="22" spans="1:21" ht="15" customHeight="1" x14ac:dyDescent="0.15">
      <c r="A22" s="4"/>
      <c r="B22" s="3"/>
      <c r="C22" s="115"/>
      <c r="D22" s="39"/>
      <c r="E22" s="95"/>
      <c r="F22" s="124"/>
      <c r="G22" s="7" t="str">
        <f>IF(H22&gt;0,"(","")</f>
        <v/>
      </c>
      <c r="I22" t="str">
        <f>IF(H22&gt;0,")","")</f>
        <v/>
      </c>
      <c r="J22" s="7" t="str">
        <f>IF(K22&gt;0,"(","")</f>
        <v/>
      </c>
      <c r="L22" t="str">
        <f>IF(K22&gt;0,")","")</f>
        <v/>
      </c>
      <c r="M22" s="8"/>
      <c r="O22" s="7" t="str">
        <f>IF(P22&gt;0,"(","")</f>
        <v/>
      </c>
      <c r="P22" s="1"/>
      <c r="Q22" t="str">
        <f>IF(P22&gt;0,")","")</f>
        <v/>
      </c>
      <c r="R22" s="7" t="str">
        <f>IF(S22&gt;0,"(","")</f>
        <v/>
      </c>
      <c r="S22" s="1"/>
      <c r="T22" t="str">
        <f>IF(S22&gt;0,")","")</f>
        <v/>
      </c>
      <c r="U22" s="110"/>
    </row>
    <row r="23" spans="1:21" ht="15" customHeight="1" x14ac:dyDescent="0.15">
      <c r="A23" s="28"/>
      <c r="B23" s="27"/>
      <c r="C23" s="117"/>
      <c r="D23" s="39"/>
      <c r="E23" s="96"/>
      <c r="F23" s="124"/>
      <c r="G23" s="7"/>
      <c r="J23" s="7"/>
      <c r="M23" s="8"/>
      <c r="O23" s="7"/>
      <c r="R23" s="7"/>
      <c r="U23" s="110"/>
    </row>
    <row r="24" spans="1:21" ht="15" customHeight="1" x14ac:dyDescent="0.15">
      <c r="A24" s="4"/>
      <c r="B24" s="3"/>
      <c r="C24" s="115"/>
      <c r="D24" s="41"/>
      <c r="E24" s="4"/>
      <c r="F24" s="126"/>
      <c r="G24" s="6" t="str">
        <f>IF(H24&gt;0,"[","")</f>
        <v/>
      </c>
      <c r="H24" s="107"/>
      <c r="I24" s="2" t="str">
        <f>IF(H24&gt;0,"]","")</f>
        <v/>
      </c>
      <c r="J24" s="6" t="str">
        <f>IF(K24&gt;0,"[","")</f>
        <v/>
      </c>
      <c r="K24" s="107"/>
      <c r="L24" s="2" t="str">
        <f>IF(K24&gt;0,"]","")</f>
        <v/>
      </c>
      <c r="M24" s="13"/>
      <c r="N24" s="2"/>
      <c r="O24" s="6" t="str">
        <f>IF(P24&gt;0,"[","")</f>
        <v/>
      </c>
      <c r="P24" s="12"/>
      <c r="Q24" s="2" t="str">
        <f>IF(P24&gt;0,"]","")</f>
        <v/>
      </c>
      <c r="R24" s="6" t="str">
        <f>IF(S24&gt;0,"[","")</f>
        <v/>
      </c>
      <c r="S24" s="12"/>
      <c r="T24" s="2" t="str">
        <f>IF(S24&gt;0,"]","")</f>
        <v/>
      </c>
      <c r="U24" s="112"/>
    </row>
    <row r="25" spans="1:21" ht="15" customHeight="1" x14ac:dyDescent="0.15">
      <c r="A25" s="4"/>
      <c r="B25" s="3"/>
      <c r="C25" s="115"/>
      <c r="D25" s="39"/>
      <c r="E25" s="4"/>
      <c r="F25" s="124"/>
      <c r="G25" s="7" t="str">
        <f>IF(H25&gt;0,"(","")</f>
        <v/>
      </c>
      <c r="I25" t="str">
        <f>IF(H25&gt;0,")","")</f>
        <v/>
      </c>
      <c r="J25" s="7" t="str">
        <f>IF(K25&gt;0,"(","")</f>
        <v/>
      </c>
      <c r="L25" t="str">
        <f>IF(K25&gt;0,")","")</f>
        <v/>
      </c>
      <c r="M25" s="8"/>
      <c r="O25" s="7" t="str">
        <f>IF(P25&gt;0,"(","")</f>
        <v/>
      </c>
      <c r="P25" s="1"/>
      <c r="Q25" t="str">
        <f>IF(P25&gt;0,")","")</f>
        <v/>
      </c>
      <c r="R25" s="7" t="str">
        <f>IF(S25&gt;0,"(","")</f>
        <v/>
      </c>
      <c r="S25" s="1"/>
      <c r="T25" t="str">
        <f>IF(S25&gt;0,")","")</f>
        <v/>
      </c>
      <c r="U25" s="110"/>
    </row>
    <row r="26" spans="1:21" ht="15" customHeight="1" x14ac:dyDescent="0.15">
      <c r="A26" s="4"/>
      <c r="B26" s="3"/>
      <c r="C26" s="115"/>
      <c r="D26" s="40"/>
      <c r="E26" s="4"/>
      <c r="F26" s="124"/>
      <c r="G26" s="7"/>
      <c r="J26" s="7"/>
      <c r="K26" s="106"/>
      <c r="M26" s="8"/>
      <c r="O26" s="7"/>
      <c r="R26" s="7"/>
      <c r="U26" s="110"/>
    </row>
    <row r="27" spans="1:21" ht="15" customHeight="1" x14ac:dyDescent="0.15">
      <c r="A27" s="10"/>
      <c r="B27" s="9"/>
      <c r="C27" s="116"/>
      <c r="D27" s="39"/>
      <c r="E27" s="94"/>
      <c r="F27" s="126"/>
      <c r="G27" s="6" t="str">
        <f>IF(H27&gt;0,"[","")</f>
        <v/>
      </c>
      <c r="H27" s="107"/>
      <c r="I27" s="2" t="str">
        <f>IF(H27&gt;0,"]","")</f>
        <v/>
      </c>
      <c r="J27" s="6" t="str">
        <f>IF(K27&gt;0,"[","")</f>
        <v/>
      </c>
      <c r="L27" s="2" t="str">
        <f>IF(K27&gt;0,"]","")</f>
        <v/>
      </c>
      <c r="M27" s="13"/>
      <c r="N27" s="2"/>
      <c r="O27" s="6" t="str">
        <f>IF(P27&gt;0,"[","")</f>
        <v/>
      </c>
      <c r="P27" s="12"/>
      <c r="Q27" s="2" t="str">
        <f>IF(P27&gt;0,"]","")</f>
        <v/>
      </c>
      <c r="R27" s="6" t="str">
        <f>IF(S27&gt;0,"[","")</f>
        <v/>
      </c>
      <c r="S27" s="12"/>
      <c r="T27" s="2" t="str">
        <f>IF(S27&gt;0,"]","")</f>
        <v/>
      </c>
      <c r="U27" s="112"/>
    </row>
    <row r="28" spans="1:21" ht="15" customHeight="1" x14ac:dyDescent="0.15">
      <c r="A28" s="4"/>
      <c r="B28" s="3"/>
      <c r="C28" s="115"/>
      <c r="D28" s="39"/>
      <c r="E28" s="4"/>
      <c r="F28" s="124"/>
      <c r="G28" s="7" t="str">
        <f>IF(H28&gt;0,"(","")</f>
        <v/>
      </c>
      <c r="I28" t="str">
        <f>IF(H28&gt;0,")","")</f>
        <v/>
      </c>
      <c r="J28" s="7" t="str">
        <f>IF(K28&gt;0,"(","")</f>
        <v/>
      </c>
      <c r="L28" t="str">
        <f>IF(K28&gt;0,")","")</f>
        <v/>
      </c>
      <c r="M28" s="8"/>
      <c r="O28" s="7" t="str">
        <f>IF(P28&gt;0,"(","")</f>
        <v/>
      </c>
      <c r="P28" s="1"/>
      <c r="Q28" t="str">
        <f>IF(P28&gt;0,")","")</f>
        <v/>
      </c>
      <c r="R28" s="7" t="str">
        <f>IF(S28&gt;0,"(","")</f>
        <v/>
      </c>
      <c r="S28" s="1"/>
      <c r="T28" t="str">
        <f>IF(S28&gt;0,")","")</f>
        <v/>
      </c>
      <c r="U28" s="110"/>
    </row>
    <row r="29" spans="1:21" ht="15" customHeight="1" x14ac:dyDescent="0.15">
      <c r="A29" s="28"/>
      <c r="B29" s="27"/>
      <c r="C29" s="117"/>
      <c r="D29" s="39"/>
      <c r="E29" s="4"/>
      <c r="F29" s="124"/>
      <c r="G29" s="7"/>
      <c r="J29" s="7"/>
      <c r="M29" s="8"/>
      <c r="O29" s="7"/>
      <c r="R29" s="7"/>
      <c r="U29" s="110"/>
    </row>
    <row r="30" spans="1:21" ht="15" customHeight="1" x14ac:dyDescent="0.15">
      <c r="A30" s="10"/>
      <c r="B30" s="9"/>
      <c r="C30" s="116"/>
      <c r="D30" s="41"/>
      <c r="E30" s="10"/>
      <c r="F30" s="126"/>
      <c r="G30" s="6" t="str">
        <f>IF(H30&gt;0,"[","")</f>
        <v/>
      </c>
      <c r="H30" s="107"/>
      <c r="I30" s="2" t="str">
        <f>IF(H30&gt;0,"]","")</f>
        <v/>
      </c>
      <c r="J30" s="6" t="str">
        <f>IF(K30&gt;0,"[","")</f>
        <v/>
      </c>
      <c r="K30" s="107"/>
      <c r="L30" s="2" t="str">
        <f>IF(K30&gt;0,"]","")</f>
        <v/>
      </c>
      <c r="M30" s="13"/>
      <c r="N30" s="2"/>
      <c r="O30" s="6" t="str">
        <f>IF(P30&gt;0,"[","")</f>
        <v/>
      </c>
      <c r="P30" s="12"/>
      <c r="Q30" s="2" t="str">
        <f>IF(P30&gt;0,"]","")</f>
        <v/>
      </c>
      <c r="R30" s="6" t="str">
        <f>IF(S30&gt;0,"[","")</f>
        <v/>
      </c>
      <c r="S30" s="12"/>
      <c r="T30" s="2" t="str">
        <f>IF(S30&gt;0,"]","")</f>
        <v/>
      </c>
      <c r="U30" s="112"/>
    </row>
    <row r="31" spans="1:21" ht="15" customHeight="1" x14ac:dyDescent="0.15">
      <c r="A31" s="4"/>
      <c r="B31" s="3"/>
      <c r="C31" s="115"/>
      <c r="D31" s="39"/>
      <c r="E31" s="4"/>
      <c r="F31" s="124"/>
      <c r="G31" s="7" t="str">
        <f>IF(H31&gt;0,"(","")</f>
        <v/>
      </c>
      <c r="I31" t="str">
        <f>IF(H31&gt;0,")","")</f>
        <v/>
      </c>
      <c r="J31" s="7" t="str">
        <f>IF(K31&gt;0,"(","")</f>
        <v/>
      </c>
      <c r="L31" t="str">
        <f>IF(K31&gt;0,")","")</f>
        <v/>
      </c>
      <c r="M31" s="8"/>
      <c r="O31" s="7" t="str">
        <f>IF(P31&gt;0,"(","")</f>
        <v/>
      </c>
      <c r="P31" s="1"/>
      <c r="Q31" t="str">
        <f>IF(P31&gt;0,")","")</f>
        <v/>
      </c>
      <c r="R31" s="7" t="str">
        <f>IF(S31&gt;0,"(","")</f>
        <v/>
      </c>
      <c r="S31" s="1"/>
      <c r="T31" t="str">
        <f>IF(S31&gt;0,")","")</f>
        <v/>
      </c>
      <c r="U31" s="110"/>
    </row>
    <row r="32" spans="1:21" ht="15" customHeight="1" thickBot="1" x14ac:dyDescent="0.2">
      <c r="A32" s="15"/>
      <c r="B32" s="14"/>
      <c r="C32" s="121"/>
      <c r="D32" s="42"/>
      <c r="E32" s="15"/>
      <c r="F32" s="127"/>
      <c r="G32" s="17"/>
      <c r="H32" s="108"/>
      <c r="I32" s="18"/>
      <c r="J32" s="17"/>
      <c r="K32" s="108"/>
      <c r="L32" s="18"/>
      <c r="M32" s="19"/>
      <c r="N32" s="18"/>
      <c r="O32" s="17"/>
      <c r="P32" s="18"/>
      <c r="Q32" s="18"/>
      <c r="R32" s="17"/>
      <c r="S32" s="18"/>
      <c r="T32" s="18"/>
      <c r="U32" s="113"/>
    </row>
    <row r="33" spans="1:23" ht="15" customHeight="1" x14ac:dyDescent="0.15"/>
    <row r="34" spans="1:23" ht="15" customHeight="1" x14ac:dyDescent="0.15"/>
    <row r="35" spans="1:23" ht="24" customHeight="1" x14ac:dyDescent="0.25">
      <c r="A35" s="388" t="str">
        <f>A2</f>
        <v>代　　価　　表</v>
      </c>
      <c r="B35" s="389"/>
      <c r="C35" s="389"/>
      <c r="D35" s="389"/>
      <c r="E35" s="389"/>
      <c r="F35" s="389"/>
      <c r="G35" s="389"/>
      <c r="H35" s="389"/>
      <c r="I35" s="389"/>
      <c r="J35" s="389"/>
      <c r="K35" s="389"/>
      <c r="L35" s="389"/>
      <c r="M35" s="389"/>
      <c r="N35" s="389"/>
      <c r="O35" s="389"/>
      <c r="P35" s="389"/>
      <c r="Q35" s="389"/>
      <c r="R35" s="389"/>
      <c r="S35" s="389"/>
      <c r="T35" s="389"/>
      <c r="U35" s="389"/>
    </row>
    <row r="36" spans="1:23" ht="15" customHeight="1" thickBot="1" x14ac:dyDescent="0.2">
      <c r="T36" s="398" t="str">
        <f>"第"&amp;W36&amp;"号"</f>
        <v>第２号</v>
      </c>
      <c r="U36" s="398"/>
      <c r="W36" s="33" t="s">
        <v>88</v>
      </c>
    </row>
    <row r="37" spans="1:23" ht="15" customHeight="1" x14ac:dyDescent="0.15">
      <c r="A37" s="393" t="s">
        <v>2</v>
      </c>
      <c r="B37" s="393" t="s">
        <v>13</v>
      </c>
      <c r="C37" s="390" t="s">
        <v>3</v>
      </c>
      <c r="D37" s="393" t="s">
        <v>4</v>
      </c>
      <c r="E37" s="395" t="s">
        <v>5</v>
      </c>
      <c r="F37" s="395"/>
      <c r="G37" s="395"/>
      <c r="H37" s="395"/>
      <c r="I37" s="395"/>
      <c r="J37" s="395"/>
      <c r="K37" s="395"/>
      <c r="L37" s="395"/>
      <c r="M37" s="396" t="s">
        <v>9</v>
      </c>
      <c r="N37" s="395"/>
      <c r="O37" s="395"/>
      <c r="P37" s="395"/>
      <c r="Q37" s="395"/>
      <c r="R37" s="395"/>
      <c r="S37" s="395"/>
      <c r="T37" s="395"/>
      <c r="U37" s="390" t="s">
        <v>11</v>
      </c>
    </row>
    <row r="38" spans="1:23" ht="15" customHeight="1" thickBot="1" x14ac:dyDescent="0.2">
      <c r="A38" s="394"/>
      <c r="B38" s="394"/>
      <c r="C38" s="391"/>
      <c r="D38" s="394"/>
      <c r="E38" s="354" t="s">
        <v>6</v>
      </c>
      <c r="F38" s="354"/>
      <c r="G38" s="49"/>
      <c r="H38" s="104" t="s">
        <v>7</v>
      </c>
      <c r="I38" s="48"/>
      <c r="J38" s="49"/>
      <c r="K38" s="104" t="s">
        <v>8</v>
      </c>
      <c r="L38" s="48"/>
      <c r="M38" s="392" t="s">
        <v>6</v>
      </c>
      <c r="N38" s="354"/>
      <c r="O38" s="49"/>
      <c r="P38" s="48" t="s">
        <v>7</v>
      </c>
      <c r="Q38" s="48"/>
      <c r="R38" s="49"/>
      <c r="S38" s="48" t="s">
        <v>8</v>
      </c>
      <c r="T38" s="48"/>
      <c r="U38" s="391"/>
    </row>
    <row r="39" spans="1:23" ht="15" customHeight="1" x14ac:dyDescent="0.15">
      <c r="A39" s="97"/>
      <c r="B39" s="20"/>
      <c r="C39" s="114"/>
      <c r="D39" s="38"/>
      <c r="E39" s="21"/>
      <c r="F39" s="123"/>
      <c r="G39" s="23" t="str">
        <f>IF(H39&gt;0,"[","")</f>
        <v/>
      </c>
      <c r="H39" s="105"/>
      <c r="I39" s="25" t="str">
        <f>IF(H39&gt;0,"]","")</f>
        <v/>
      </c>
      <c r="J39" s="23" t="str">
        <f>IF(K39&gt;0,"[","")</f>
        <v/>
      </c>
      <c r="K39" s="105"/>
      <c r="L39" s="25" t="str">
        <f>IF(K39&gt;0,"]","")</f>
        <v/>
      </c>
      <c r="M39" s="26"/>
      <c r="N39" s="25"/>
      <c r="O39" s="23" t="str">
        <f>IF(P39&gt;0,"[","")</f>
        <v/>
      </c>
      <c r="P39" s="24"/>
      <c r="Q39" s="25" t="str">
        <f>IF(P39&gt;0,"]","")</f>
        <v/>
      </c>
      <c r="R39" s="23" t="str">
        <f>IF(S39&gt;0,"[","")</f>
        <v/>
      </c>
      <c r="S39" s="24"/>
      <c r="T39" s="25" t="str">
        <f>IF(S39&gt;0,"]","")</f>
        <v/>
      </c>
      <c r="U39" s="109"/>
    </row>
    <row r="40" spans="1:23" ht="15" customHeight="1" x14ac:dyDescent="0.15">
      <c r="A40" s="82"/>
      <c r="B40" s="3"/>
      <c r="C40" s="115"/>
      <c r="D40" s="39"/>
      <c r="E40" s="4"/>
      <c r="F40" s="124"/>
      <c r="G40" s="7" t="str">
        <f>IF(H40&gt;0,"(","")</f>
        <v/>
      </c>
      <c r="I40" t="str">
        <f>IF(H40&gt;0,")","")</f>
        <v/>
      </c>
      <c r="J40" s="7" t="str">
        <f>IF(K40&gt;0,"(","")</f>
        <v/>
      </c>
      <c r="L40" t="str">
        <f>IF(K40&gt;0,")","")</f>
        <v/>
      </c>
      <c r="M40" s="8"/>
      <c r="O40" s="7" t="str">
        <f>IF(P40&gt;0,"(","")</f>
        <v/>
      </c>
      <c r="P40" s="1"/>
      <c r="Q40" t="str">
        <f>IF(P40&gt;0,")","")</f>
        <v/>
      </c>
      <c r="R40" s="7" t="str">
        <f>IF(S40&gt;0,"(","")</f>
        <v/>
      </c>
      <c r="S40" s="1"/>
      <c r="T40" t="str">
        <f>IF(S40&gt;0,")","")</f>
        <v/>
      </c>
      <c r="U40" s="110"/>
    </row>
    <row r="41" spans="1:23" ht="15" customHeight="1" x14ac:dyDescent="0.15">
      <c r="A41" s="4"/>
      <c r="B41" s="3"/>
      <c r="C41" s="115"/>
      <c r="D41" s="40"/>
      <c r="E41" s="28"/>
      <c r="F41" s="125"/>
      <c r="G41" s="30"/>
      <c r="H41" s="106"/>
      <c r="I41" s="31"/>
      <c r="J41" s="30"/>
      <c r="K41" s="106"/>
      <c r="L41" s="31"/>
      <c r="M41" s="32"/>
      <c r="N41" s="31"/>
      <c r="O41" s="30"/>
      <c r="P41" s="31"/>
      <c r="Q41" s="31"/>
      <c r="R41" s="30"/>
      <c r="S41" s="31"/>
      <c r="T41" s="31"/>
      <c r="U41" s="111"/>
    </row>
    <row r="42" spans="1:23" ht="15" customHeight="1" x14ac:dyDescent="0.15">
      <c r="A42" s="10"/>
      <c r="B42" s="9"/>
      <c r="C42" s="116"/>
      <c r="D42" s="39"/>
      <c r="E42" s="4"/>
      <c r="F42" s="124"/>
      <c r="G42" s="7" t="str">
        <f>IF(H42&gt;0,"[","")</f>
        <v/>
      </c>
      <c r="I42" t="str">
        <f>IF(H42&gt;0,"]","")</f>
        <v/>
      </c>
      <c r="J42" s="7" t="str">
        <f>IF(K42&gt;0,"[","")</f>
        <v/>
      </c>
      <c r="L42" t="str">
        <f>IF(K42&gt;0,"]","")</f>
        <v/>
      </c>
      <c r="M42" s="8"/>
      <c r="O42" s="7" t="str">
        <f>IF(P42&gt;0,"[","")</f>
        <v/>
      </c>
      <c r="P42" s="1"/>
      <c r="Q42" t="str">
        <f>IF(P42&gt;0,"]","")</f>
        <v/>
      </c>
      <c r="R42" s="7" t="str">
        <f>IF(S42&gt;0,"[","")</f>
        <v/>
      </c>
      <c r="S42" s="1"/>
      <c r="T42" t="str">
        <f>IF(S42&gt;0,"]","")</f>
        <v/>
      </c>
      <c r="U42" s="110"/>
    </row>
    <row r="43" spans="1:23" ht="15" customHeight="1" x14ac:dyDescent="0.15">
      <c r="A43" s="4"/>
      <c r="B43" s="3"/>
      <c r="C43" s="115"/>
      <c r="D43" s="39"/>
      <c r="E43" s="4"/>
      <c r="F43" s="124"/>
      <c r="G43" s="7" t="str">
        <f>IF(H43&gt;0,"(","")</f>
        <v/>
      </c>
      <c r="I43" t="str">
        <f>IF(H43&gt;0,")","")</f>
        <v/>
      </c>
      <c r="J43" s="7" t="str">
        <f>IF(K43&gt;0,"(","")</f>
        <v/>
      </c>
      <c r="L43" t="str">
        <f>IF(K43&gt;0,")","")</f>
        <v/>
      </c>
      <c r="M43" s="8"/>
      <c r="O43" s="7" t="str">
        <f>IF(P43&gt;0,"(","")</f>
        <v/>
      </c>
      <c r="P43" s="1"/>
      <c r="Q43" t="str">
        <f>IF(P43&gt;0,")","")</f>
        <v/>
      </c>
      <c r="R43" s="7" t="str">
        <f>IF(S43&gt;0,"(","")</f>
        <v/>
      </c>
      <c r="S43" s="1"/>
      <c r="T43" t="str">
        <f>IF(S43&gt;0,")","")</f>
        <v/>
      </c>
      <c r="U43" s="110"/>
    </row>
    <row r="44" spans="1:23" ht="15" customHeight="1" x14ac:dyDescent="0.15">
      <c r="A44" s="4"/>
      <c r="B44" s="3"/>
      <c r="C44" s="115"/>
      <c r="D44" s="39"/>
      <c r="E44" s="4"/>
      <c r="F44" s="124"/>
      <c r="G44" s="7"/>
      <c r="J44" s="7"/>
      <c r="K44" s="103">
        <f>ROUNDDOWN(E43*(H42+H43+H44),0)</f>
        <v>0</v>
      </c>
      <c r="M44" s="8"/>
      <c r="O44" s="7"/>
      <c r="R44" s="7"/>
      <c r="U44" s="110"/>
    </row>
    <row r="45" spans="1:23" ht="15" customHeight="1" x14ac:dyDescent="0.15">
      <c r="A45" s="10"/>
      <c r="B45" s="9"/>
      <c r="C45" s="116"/>
      <c r="D45" s="41"/>
      <c r="E45" s="94"/>
      <c r="F45" s="126"/>
      <c r="G45" s="6" t="str">
        <f>IF(H45&gt;0,"[","")</f>
        <v/>
      </c>
      <c r="H45" s="107"/>
      <c r="I45" s="2" t="str">
        <f>IF(H45&gt;0,"]","")</f>
        <v/>
      </c>
      <c r="J45" s="6" t="str">
        <f>IF(K45&gt;0,"[","")</f>
        <v/>
      </c>
      <c r="K45" s="107"/>
      <c r="L45" s="2" t="str">
        <f>IF(K45&gt;0,"]","")</f>
        <v/>
      </c>
      <c r="M45" s="13"/>
      <c r="N45" s="2"/>
      <c r="O45" s="6" t="str">
        <f>IF(P45&gt;0,"[","")</f>
        <v/>
      </c>
      <c r="P45" s="12"/>
      <c r="Q45" s="2" t="str">
        <f>IF(P45&gt;0,"]","")</f>
        <v/>
      </c>
      <c r="R45" s="6" t="str">
        <f>IF(S45&gt;0,"[","")</f>
        <v/>
      </c>
      <c r="S45" s="12"/>
      <c r="T45" s="2" t="str">
        <f>IF(S45&gt;0,"]","")</f>
        <v/>
      </c>
      <c r="U45" s="112"/>
    </row>
    <row r="46" spans="1:23" ht="15" customHeight="1" x14ac:dyDescent="0.15">
      <c r="A46" s="4"/>
      <c r="B46" s="3"/>
      <c r="C46" s="115"/>
      <c r="D46" s="39"/>
      <c r="E46" s="95"/>
      <c r="F46" s="124"/>
      <c r="G46" s="7" t="str">
        <f>IF(H46&gt;0,"(","")</f>
        <v/>
      </c>
      <c r="I46" t="str">
        <f>IF(H46&gt;0,")","")</f>
        <v/>
      </c>
      <c r="J46" s="7" t="str">
        <f>IF(K46&gt;0,"(","")</f>
        <v/>
      </c>
      <c r="L46" t="str">
        <f>IF(K46&gt;0,")","")</f>
        <v/>
      </c>
      <c r="M46" s="8"/>
      <c r="O46" s="7" t="str">
        <f>IF(P46&gt;0,"(","")</f>
        <v/>
      </c>
      <c r="P46" s="1"/>
      <c r="Q46" t="str">
        <f>IF(P46&gt;0,")","")</f>
        <v/>
      </c>
      <c r="R46" s="7" t="str">
        <f>IF(S46&gt;0,"(","")</f>
        <v/>
      </c>
      <c r="S46" s="1"/>
      <c r="T46" t="str">
        <f>IF(S46&gt;0,")","")</f>
        <v/>
      </c>
      <c r="U46" s="110"/>
    </row>
    <row r="47" spans="1:23" ht="15" customHeight="1" x14ac:dyDescent="0.15">
      <c r="A47" s="28"/>
      <c r="B47" s="27"/>
      <c r="C47" s="117"/>
      <c r="D47" s="40"/>
      <c r="E47" s="96"/>
      <c r="F47" s="124"/>
      <c r="G47" s="7"/>
      <c r="J47" s="7"/>
      <c r="K47" s="106">
        <f>ROUNDDOWN(E46*(H45+H46+H47),0)</f>
        <v>0</v>
      </c>
      <c r="M47" s="8"/>
      <c r="O47" s="7"/>
      <c r="R47" s="7"/>
      <c r="U47" s="110"/>
    </row>
    <row r="48" spans="1:23" ht="15" customHeight="1" x14ac:dyDescent="0.15">
      <c r="A48" s="4"/>
      <c r="B48" s="3"/>
      <c r="C48" s="115"/>
      <c r="D48" s="39"/>
      <c r="E48" s="4"/>
      <c r="F48" s="126"/>
      <c r="G48" s="6" t="str">
        <f>IF(H48&gt;0,"[","")</f>
        <v/>
      </c>
      <c r="H48" s="107"/>
      <c r="I48" s="2" t="str">
        <f>IF(H48&gt;0,"]","")</f>
        <v/>
      </c>
      <c r="J48" s="6" t="str">
        <f>IF(K48&gt;0,"[","")</f>
        <v/>
      </c>
      <c r="L48" s="2" t="str">
        <f>IF(K48&gt;0,"]","")</f>
        <v/>
      </c>
      <c r="M48" s="13"/>
      <c r="N48" s="2"/>
      <c r="O48" s="6" t="str">
        <f>IF(P48&gt;0,"[","")</f>
        <v/>
      </c>
      <c r="P48" s="12"/>
      <c r="Q48" s="2" t="str">
        <f>IF(P48&gt;0,"]","")</f>
        <v/>
      </c>
      <c r="R48" s="6" t="str">
        <f>IF(S48&gt;0,"[","")</f>
        <v/>
      </c>
      <c r="S48" s="12"/>
      <c r="T48" s="2" t="str">
        <f>IF(S48&gt;0,"]","")</f>
        <v/>
      </c>
      <c r="U48" s="112"/>
    </row>
    <row r="49" spans="1:21" ht="15" customHeight="1" x14ac:dyDescent="0.15">
      <c r="A49" s="4"/>
      <c r="B49" s="110"/>
      <c r="C49" s="115"/>
      <c r="D49" s="39"/>
      <c r="E49" s="4"/>
      <c r="F49" s="124"/>
      <c r="G49" s="7" t="str">
        <f>IF(H49&gt;0,"(","")</f>
        <v/>
      </c>
      <c r="I49" t="str">
        <f>IF(H49&gt;0,")","")</f>
        <v/>
      </c>
      <c r="J49" s="7" t="str">
        <f>IF(K49&gt;0,"(","")</f>
        <v/>
      </c>
      <c r="L49" t="str">
        <f>IF(K49&gt;0,")","")</f>
        <v/>
      </c>
      <c r="M49" s="8"/>
      <c r="O49" s="7" t="str">
        <f>IF(P49&gt;0,"(","")</f>
        <v/>
      </c>
      <c r="P49" s="1"/>
      <c r="Q49" t="str">
        <f>IF(P49&gt;0,")","")</f>
        <v/>
      </c>
      <c r="R49" s="7" t="str">
        <f>IF(S49&gt;0,"(","")</f>
        <v/>
      </c>
      <c r="S49" s="1"/>
      <c r="T49" t="str">
        <f>IF(S49&gt;0,")","")</f>
        <v/>
      </c>
      <c r="U49" s="110"/>
    </row>
    <row r="50" spans="1:21" ht="15" customHeight="1" x14ac:dyDescent="0.15">
      <c r="A50" s="4"/>
      <c r="B50" s="3"/>
      <c r="C50" s="115"/>
      <c r="D50" s="39"/>
      <c r="E50" s="4"/>
      <c r="F50" s="124"/>
      <c r="G50" s="7"/>
      <c r="J50" s="7"/>
      <c r="K50" s="103">
        <f>ROUNDDOWN(E49*(H48+H49+H50),0)</f>
        <v>0</v>
      </c>
      <c r="M50" s="8"/>
      <c r="O50" s="7"/>
      <c r="R50" s="7"/>
      <c r="U50" s="110"/>
    </row>
    <row r="51" spans="1:21" ht="15" customHeight="1" x14ac:dyDescent="0.15">
      <c r="A51" s="10"/>
      <c r="B51" s="9"/>
      <c r="C51" s="116"/>
      <c r="D51" s="41"/>
      <c r="E51" s="94"/>
      <c r="F51" s="126"/>
      <c r="G51" s="6" t="str">
        <f>IF(H51&gt;0,"[","")</f>
        <v/>
      </c>
      <c r="H51" s="107"/>
      <c r="I51" s="2" t="str">
        <f>IF(H51&gt;0,"]","")</f>
        <v/>
      </c>
      <c r="J51" s="6" t="str">
        <f>IF(K51&gt;0,"[","")</f>
        <v/>
      </c>
      <c r="K51" s="107"/>
      <c r="L51" s="2" t="str">
        <f>IF(K51&gt;0,"]","")</f>
        <v/>
      </c>
      <c r="M51" s="13"/>
      <c r="N51" s="2"/>
      <c r="O51" s="6" t="str">
        <f>IF(P51&gt;0,"[","")</f>
        <v/>
      </c>
      <c r="P51" s="12"/>
      <c r="Q51" s="2" t="str">
        <f>IF(P51&gt;0,"]","")</f>
        <v/>
      </c>
      <c r="R51" s="6" t="str">
        <f>IF(S51&gt;0,"[","")</f>
        <v/>
      </c>
      <c r="S51" s="12"/>
      <c r="T51" s="2" t="str">
        <f>IF(S51&gt;0,"]","")</f>
        <v/>
      </c>
      <c r="U51" s="112"/>
    </row>
    <row r="52" spans="1:21" ht="15" customHeight="1" x14ac:dyDescent="0.15">
      <c r="A52" s="4"/>
      <c r="B52" s="3"/>
      <c r="C52" s="115"/>
      <c r="D52" s="39"/>
      <c r="E52" s="95"/>
      <c r="F52" s="124"/>
      <c r="G52" s="7" t="str">
        <f>IF(H52&gt;0,"(","")</f>
        <v/>
      </c>
      <c r="I52" t="str">
        <f>IF(H52&gt;0,")","")</f>
        <v/>
      </c>
      <c r="J52" s="7" t="str">
        <f>IF(K52&gt;0,"(","")</f>
        <v/>
      </c>
      <c r="L52" t="str">
        <f>IF(K52&gt;0,")","")</f>
        <v/>
      </c>
      <c r="M52" s="8"/>
      <c r="O52" s="7" t="str">
        <f>IF(P52&gt;0,"(","")</f>
        <v/>
      </c>
      <c r="P52" s="1"/>
      <c r="Q52" t="str">
        <f>IF(P52&gt;0,")","")</f>
        <v/>
      </c>
      <c r="R52" s="7" t="str">
        <f>IF(S52&gt;0,"(","")</f>
        <v/>
      </c>
      <c r="S52" s="1"/>
      <c r="T52" t="str">
        <f>IF(S52&gt;0,")","")</f>
        <v/>
      </c>
      <c r="U52" s="110"/>
    </row>
    <row r="53" spans="1:21" ht="15" customHeight="1" x14ac:dyDescent="0.15">
      <c r="A53" s="28"/>
      <c r="B53" s="27"/>
      <c r="C53" s="117"/>
      <c r="D53" s="40"/>
      <c r="E53" s="96"/>
      <c r="F53" s="125"/>
      <c r="G53" s="30"/>
      <c r="H53" s="106"/>
      <c r="I53" s="31"/>
      <c r="J53" s="30"/>
      <c r="K53" s="106">
        <f>K44+K47+K50</f>
        <v>0</v>
      </c>
      <c r="L53" s="31"/>
      <c r="M53" s="32"/>
      <c r="N53" s="31"/>
      <c r="O53" s="30"/>
      <c r="P53" s="31"/>
      <c r="Q53" s="31"/>
      <c r="R53" s="30"/>
      <c r="S53" s="31"/>
      <c r="T53" s="31"/>
      <c r="U53" s="111"/>
    </row>
    <row r="54" spans="1:21" ht="15" customHeight="1" x14ac:dyDescent="0.15">
      <c r="A54" s="4"/>
      <c r="B54" s="3"/>
      <c r="C54" s="115"/>
      <c r="D54" s="39"/>
      <c r="E54" s="4"/>
      <c r="F54" s="124"/>
      <c r="G54" s="7" t="str">
        <f>IF(H54&gt;0,"[","")</f>
        <v/>
      </c>
      <c r="I54" t="str">
        <f>IF(H54&gt;0,"]","")</f>
        <v/>
      </c>
      <c r="J54" s="7" t="str">
        <f>IF(K54&gt;0,"[","")</f>
        <v/>
      </c>
      <c r="L54" t="str">
        <f>IF(K54&gt;0,"]","")</f>
        <v/>
      </c>
      <c r="M54" s="8"/>
      <c r="O54" s="7" t="str">
        <f>IF(P54&gt;0,"[","")</f>
        <v/>
      </c>
      <c r="P54" s="1"/>
      <c r="Q54" t="str">
        <f>IF(P54&gt;0,"]","")</f>
        <v/>
      </c>
      <c r="R54" s="7" t="str">
        <f>IF(S54&gt;0,"[","")</f>
        <v/>
      </c>
      <c r="S54" s="1"/>
      <c r="T54" t="str">
        <f>IF(S54&gt;0,"]","")</f>
        <v/>
      </c>
      <c r="U54" s="110"/>
    </row>
    <row r="55" spans="1:21" ht="15" customHeight="1" x14ac:dyDescent="0.15">
      <c r="A55" s="4"/>
      <c r="B55" s="3"/>
      <c r="C55" s="115"/>
      <c r="D55" s="39"/>
      <c r="E55" s="4"/>
      <c r="F55" s="124"/>
      <c r="G55" s="7" t="str">
        <f>IF(H55&gt;0,"(","")</f>
        <v/>
      </c>
      <c r="I55" t="str">
        <f>IF(H55&gt;0,")","")</f>
        <v/>
      </c>
      <c r="J55" s="7" t="str">
        <f>IF(K55&gt;0,"(","")</f>
        <v/>
      </c>
      <c r="L55" t="str">
        <f>IF(K55&gt;0,")","")</f>
        <v/>
      </c>
      <c r="M55" s="8"/>
      <c r="O55" s="7" t="str">
        <f>IF(P55&gt;0,"(","")</f>
        <v/>
      </c>
      <c r="P55" s="1"/>
      <c r="Q55" t="str">
        <f>IF(P55&gt;0,")","")</f>
        <v/>
      </c>
      <c r="R55" s="7" t="str">
        <f>IF(S55&gt;0,"(","")</f>
        <v/>
      </c>
      <c r="S55" s="1"/>
      <c r="T55" t="str">
        <f>IF(S55&gt;0,")","")</f>
        <v/>
      </c>
      <c r="U55" s="110"/>
    </row>
    <row r="56" spans="1:21" ht="15" customHeight="1" x14ac:dyDescent="0.15">
      <c r="A56" s="4"/>
      <c r="B56" s="3"/>
      <c r="C56" s="115"/>
      <c r="D56" s="39"/>
      <c r="E56" s="4"/>
      <c r="F56" s="124"/>
      <c r="G56" s="7"/>
      <c r="J56" s="7"/>
      <c r="K56" s="103">
        <f>ROUNDDOWN(K53/6,0)</f>
        <v>0</v>
      </c>
      <c r="M56" s="8"/>
      <c r="O56" s="7"/>
      <c r="R56" s="7"/>
      <c r="U56" s="110"/>
    </row>
    <row r="57" spans="1:21" ht="15" customHeight="1" x14ac:dyDescent="0.15">
      <c r="A57" s="10"/>
      <c r="B57" s="9"/>
      <c r="C57" s="116"/>
      <c r="D57" s="41"/>
      <c r="E57" s="10"/>
      <c r="F57" s="126"/>
      <c r="G57" s="6" t="str">
        <f>IF(H57&gt;0,"[","")</f>
        <v/>
      </c>
      <c r="H57" s="107"/>
      <c r="I57" s="2" t="str">
        <f>IF(H57&gt;0,"]","")</f>
        <v/>
      </c>
      <c r="J57" s="6" t="str">
        <f>IF(K57&gt;0,"[","")</f>
        <v/>
      </c>
      <c r="K57" s="107"/>
      <c r="L57" s="2" t="str">
        <f>IF(K57&gt;0,"]","")</f>
        <v/>
      </c>
      <c r="M57" s="13"/>
      <c r="N57" s="2"/>
      <c r="O57" s="6" t="str">
        <f>IF(P57&gt;0,"[","")</f>
        <v/>
      </c>
      <c r="P57" s="12"/>
      <c r="Q57" s="2" t="str">
        <f>IF(P57&gt;0,"]","")</f>
        <v/>
      </c>
      <c r="R57" s="6" t="str">
        <f>IF(S57&gt;0,"[","")</f>
        <v/>
      </c>
      <c r="S57" s="12"/>
      <c r="T57" s="2" t="str">
        <f>IF(S57&gt;0,"]","")</f>
        <v/>
      </c>
      <c r="U57" s="112"/>
    </row>
    <row r="58" spans="1:21" ht="15" customHeight="1" x14ac:dyDescent="0.15">
      <c r="A58" s="4"/>
      <c r="B58" s="3"/>
      <c r="C58" s="115"/>
      <c r="D58" s="39"/>
      <c r="E58" s="4"/>
      <c r="F58" s="124"/>
      <c r="G58" s="7" t="str">
        <f>IF(H58&gt;0,"(","")</f>
        <v/>
      </c>
      <c r="I58" t="str">
        <f>IF(H58&gt;0,")","")</f>
        <v/>
      </c>
      <c r="J58" s="7" t="str">
        <f>IF(K58&gt;0,"(","")</f>
        <v/>
      </c>
      <c r="L58" t="str">
        <f>IF(K58&gt;0,")","")</f>
        <v/>
      </c>
      <c r="M58" s="8"/>
      <c r="O58" s="7" t="str">
        <f>IF(P58&gt;0,"(","")</f>
        <v/>
      </c>
      <c r="P58" s="1"/>
      <c r="Q58" t="str">
        <f>IF(P58&gt;0,")","")</f>
        <v/>
      </c>
      <c r="R58" s="7" t="str">
        <f>IF(S58&gt;0,"(","")</f>
        <v/>
      </c>
      <c r="S58" s="1"/>
      <c r="T58" t="str">
        <f>IF(S58&gt;0,")","")</f>
        <v/>
      </c>
      <c r="U58" s="110"/>
    </row>
    <row r="59" spans="1:21" ht="15" customHeight="1" x14ac:dyDescent="0.15">
      <c r="A59" s="28"/>
      <c r="B59" s="27"/>
      <c r="C59" s="117"/>
      <c r="D59" s="39"/>
      <c r="E59" s="4"/>
      <c r="F59" s="124"/>
      <c r="G59" s="7"/>
      <c r="J59" s="7"/>
      <c r="K59" s="106"/>
      <c r="M59" s="8"/>
      <c r="O59" s="7"/>
      <c r="R59" s="7"/>
      <c r="U59" s="110"/>
    </row>
    <row r="60" spans="1:21" ht="15" customHeight="1" x14ac:dyDescent="0.15">
      <c r="A60" s="4"/>
      <c r="B60" s="3"/>
      <c r="C60" s="115"/>
      <c r="D60" s="41"/>
      <c r="E60" s="10"/>
      <c r="F60" s="126"/>
      <c r="G60" s="6" t="str">
        <f>IF(H60&gt;0,"[","")</f>
        <v/>
      </c>
      <c r="H60" s="107"/>
      <c r="I60" s="2" t="str">
        <f>IF(H60&gt;0,"]","")</f>
        <v/>
      </c>
      <c r="J60" s="6" t="str">
        <f>IF(K60&gt;0,"[","")</f>
        <v/>
      </c>
      <c r="L60" s="2" t="str">
        <f>IF(K60&gt;0,"]","")</f>
        <v/>
      </c>
      <c r="M60" s="13"/>
      <c r="N60" s="2"/>
      <c r="O60" s="6" t="str">
        <f>IF(P60&gt;0,"[","")</f>
        <v/>
      </c>
      <c r="P60" s="12"/>
      <c r="Q60" s="2" t="str">
        <f>IF(P60&gt;0,"]","")</f>
        <v/>
      </c>
      <c r="R60" s="6" t="str">
        <f>IF(S60&gt;0,"[","")</f>
        <v/>
      </c>
      <c r="S60" s="12"/>
      <c r="T60" s="2" t="str">
        <f>IF(S60&gt;0,"]","")</f>
        <v/>
      </c>
      <c r="U60" s="112"/>
    </row>
    <row r="61" spans="1:21" ht="15" customHeight="1" x14ac:dyDescent="0.15">
      <c r="A61" s="4"/>
      <c r="B61" s="3"/>
      <c r="C61" s="115"/>
      <c r="D61" s="39"/>
      <c r="E61" s="4"/>
      <c r="F61" s="124"/>
      <c r="G61" s="7" t="str">
        <f>IF(H61&gt;0,"(","")</f>
        <v/>
      </c>
      <c r="I61" t="str">
        <f>IF(H61&gt;0,")","")</f>
        <v/>
      </c>
      <c r="J61" s="7" t="str">
        <f>IF(K61&gt;0,"(","")</f>
        <v/>
      </c>
      <c r="L61" t="str">
        <f>IF(K61&gt;0,")","")</f>
        <v/>
      </c>
      <c r="M61" s="8"/>
      <c r="O61" s="7" t="str">
        <f>IF(P61&gt;0,"(","")</f>
        <v/>
      </c>
      <c r="P61" s="1"/>
      <c r="Q61" t="str">
        <f>IF(P61&gt;0,")","")</f>
        <v/>
      </c>
      <c r="R61" s="7" t="str">
        <f>IF(S61&gt;0,"(","")</f>
        <v/>
      </c>
      <c r="S61" s="1"/>
      <c r="T61" t="str">
        <f>IF(S61&gt;0,")","")</f>
        <v/>
      </c>
      <c r="U61" s="110"/>
    </row>
    <row r="62" spans="1:21" ht="15" customHeight="1" x14ac:dyDescent="0.15">
      <c r="A62" s="28"/>
      <c r="B62" s="27"/>
      <c r="C62" s="117"/>
      <c r="D62" s="39"/>
      <c r="E62" s="4"/>
      <c r="F62" s="124"/>
      <c r="G62" s="7"/>
      <c r="J62" s="7"/>
      <c r="M62" s="8"/>
      <c r="O62" s="7"/>
      <c r="R62" s="7"/>
      <c r="U62" s="110"/>
    </row>
    <row r="63" spans="1:21" ht="15" customHeight="1" x14ac:dyDescent="0.15">
      <c r="A63" s="10"/>
      <c r="B63" s="9"/>
      <c r="C63" s="116"/>
      <c r="D63" s="41"/>
      <c r="E63" s="10"/>
      <c r="F63" s="126"/>
      <c r="G63" s="6" t="str">
        <f>IF(H63&gt;0,"[","")</f>
        <v/>
      </c>
      <c r="H63" s="107"/>
      <c r="I63" s="2" t="str">
        <f>IF(H63&gt;0,"]","")</f>
        <v/>
      </c>
      <c r="J63" s="6" t="str">
        <f>IF(K63&gt;0,"[","")</f>
        <v/>
      </c>
      <c r="K63" s="107"/>
      <c r="L63" s="2" t="str">
        <f>IF(K63&gt;0,"]","")</f>
        <v/>
      </c>
      <c r="M63" s="13"/>
      <c r="N63" s="2"/>
      <c r="O63" s="6" t="str">
        <f>IF(P63&gt;0,"[","")</f>
        <v/>
      </c>
      <c r="P63" s="12"/>
      <c r="Q63" s="2" t="str">
        <f>IF(P63&gt;0,"]","")</f>
        <v/>
      </c>
      <c r="R63" s="6" t="str">
        <f>IF(S63&gt;0,"[","")</f>
        <v/>
      </c>
      <c r="S63" s="12"/>
      <c r="T63" s="2" t="str">
        <f>IF(S63&gt;0,"]","")</f>
        <v/>
      </c>
      <c r="U63" s="112"/>
    </row>
    <row r="64" spans="1:21" ht="15" customHeight="1" x14ac:dyDescent="0.15">
      <c r="A64" s="4"/>
      <c r="B64" s="3"/>
      <c r="C64" s="115"/>
      <c r="D64" s="39"/>
      <c r="E64" s="4"/>
      <c r="F64" s="124"/>
      <c r="G64" s="7" t="str">
        <f>IF(H64&gt;0,"(","")</f>
        <v/>
      </c>
      <c r="I64" t="str">
        <f>IF(H64&gt;0,")","")</f>
        <v/>
      </c>
      <c r="J64" s="7" t="str">
        <f>IF(K64&gt;0,"(","")</f>
        <v/>
      </c>
      <c r="L64" t="str">
        <f>IF(K64&gt;0,")","")</f>
        <v/>
      </c>
      <c r="M64" s="8"/>
      <c r="O64" s="7" t="str">
        <f>IF(P64&gt;0,"(","")</f>
        <v/>
      </c>
      <c r="P64" s="1"/>
      <c r="Q64" t="str">
        <f>IF(P64&gt;0,")","")</f>
        <v/>
      </c>
      <c r="R64" s="7" t="str">
        <f>IF(S64&gt;0,"(","")</f>
        <v/>
      </c>
      <c r="S64" s="1"/>
      <c r="T64" t="str">
        <f>IF(S64&gt;0,")","")</f>
        <v/>
      </c>
      <c r="U64" s="110"/>
    </row>
    <row r="65" spans="1:23" ht="15" customHeight="1" thickBot="1" x14ac:dyDescent="0.2">
      <c r="A65" s="15"/>
      <c r="B65" s="14"/>
      <c r="C65" s="121"/>
      <c r="D65" s="42"/>
      <c r="E65" s="15"/>
      <c r="F65" s="127"/>
      <c r="G65" s="17"/>
      <c r="H65" s="108"/>
      <c r="I65" s="18"/>
      <c r="J65" s="17"/>
      <c r="K65" s="108"/>
      <c r="L65" s="18"/>
      <c r="M65" s="19"/>
      <c r="N65" s="18"/>
      <c r="O65" s="17"/>
      <c r="P65" s="18"/>
      <c r="Q65" s="18"/>
      <c r="R65" s="17"/>
      <c r="S65" s="18"/>
      <c r="T65" s="18"/>
      <c r="U65" s="113"/>
    </row>
    <row r="66" spans="1:23" ht="15" customHeight="1" x14ac:dyDescent="0.15"/>
    <row r="67" spans="1:23" ht="15" customHeight="1" x14ac:dyDescent="0.15"/>
    <row r="68" spans="1:23" ht="24" customHeight="1" x14ac:dyDescent="0.25">
      <c r="A68" s="388" t="str">
        <f>A35</f>
        <v>代　　価　　表</v>
      </c>
      <c r="B68" s="389"/>
      <c r="C68" s="389"/>
      <c r="D68" s="389"/>
      <c r="E68" s="389"/>
      <c r="F68" s="389"/>
      <c r="G68" s="389"/>
      <c r="H68" s="389"/>
      <c r="I68" s="389"/>
      <c r="J68" s="389"/>
      <c r="K68" s="389"/>
      <c r="L68" s="389"/>
      <c r="M68" s="389"/>
      <c r="N68" s="389"/>
      <c r="O68" s="389"/>
      <c r="P68" s="389"/>
      <c r="Q68" s="389"/>
      <c r="R68" s="389"/>
      <c r="S68" s="389"/>
      <c r="T68" s="389"/>
      <c r="U68" s="389"/>
    </row>
    <row r="69" spans="1:23" ht="15" customHeight="1" thickBot="1" x14ac:dyDescent="0.2">
      <c r="T69" s="398" t="str">
        <f>"第"&amp;W69&amp;"号"</f>
        <v>第３号</v>
      </c>
      <c r="U69" s="398"/>
      <c r="W69" s="33" t="s">
        <v>89</v>
      </c>
    </row>
    <row r="70" spans="1:23" ht="15" customHeight="1" x14ac:dyDescent="0.15">
      <c r="A70" s="393" t="s">
        <v>2</v>
      </c>
      <c r="B70" s="393" t="s">
        <v>13</v>
      </c>
      <c r="C70" s="390" t="s">
        <v>3</v>
      </c>
      <c r="D70" s="393" t="s">
        <v>4</v>
      </c>
      <c r="E70" s="395" t="s">
        <v>5</v>
      </c>
      <c r="F70" s="395"/>
      <c r="G70" s="395"/>
      <c r="H70" s="395"/>
      <c r="I70" s="395"/>
      <c r="J70" s="395"/>
      <c r="K70" s="395"/>
      <c r="L70" s="395"/>
      <c r="M70" s="396" t="s">
        <v>9</v>
      </c>
      <c r="N70" s="395"/>
      <c r="O70" s="395"/>
      <c r="P70" s="395"/>
      <c r="Q70" s="395"/>
      <c r="R70" s="395"/>
      <c r="S70" s="395"/>
      <c r="T70" s="395"/>
      <c r="U70" s="390" t="s">
        <v>11</v>
      </c>
    </row>
    <row r="71" spans="1:23" ht="15" customHeight="1" thickBot="1" x14ac:dyDescent="0.2">
      <c r="A71" s="394"/>
      <c r="B71" s="394"/>
      <c r="C71" s="391"/>
      <c r="D71" s="394"/>
      <c r="E71" s="354" t="s">
        <v>6</v>
      </c>
      <c r="F71" s="354"/>
      <c r="G71" s="49"/>
      <c r="H71" s="104" t="s">
        <v>7</v>
      </c>
      <c r="I71" s="48"/>
      <c r="J71" s="49"/>
      <c r="K71" s="104" t="s">
        <v>8</v>
      </c>
      <c r="L71" s="48"/>
      <c r="M71" s="392" t="s">
        <v>6</v>
      </c>
      <c r="N71" s="354"/>
      <c r="O71" s="49"/>
      <c r="P71" s="48" t="s">
        <v>7</v>
      </c>
      <c r="Q71" s="48"/>
      <c r="R71" s="49"/>
      <c r="S71" s="48" t="s">
        <v>8</v>
      </c>
      <c r="T71" s="48"/>
      <c r="U71" s="391"/>
    </row>
    <row r="72" spans="1:23" ht="15" customHeight="1" x14ac:dyDescent="0.15">
      <c r="A72" s="97"/>
      <c r="B72" s="20"/>
      <c r="C72" s="114"/>
      <c r="D72" s="38"/>
      <c r="E72" s="21"/>
      <c r="F72" s="123"/>
      <c r="G72" s="23" t="str">
        <f>IF(H72&gt;0,"[","")</f>
        <v/>
      </c>
      <c r="H72" s="105"/>
      <c r="I72" s="25" t="str">
        <f>IF(H72&gt;0,"]","")</f>
        <v/>
      </c>
      <c r="J72" s="23" t="str">
        <f>IF(K72&gt;0,"[","")</f>
        <v/>
      </c>
      <c r="K72" s="105"/>
      <c r="L72" s="25" t="str">
        <f>IF(K72&gt;0,"]","")</f>
        <v/>
      </c>
      <c r="M72" s="26"/>
      <c r="N72" s="25"/>
      <c r="O72" s="23" t="str">
        <f>IF(P72&gt;0,"[","")</f>
        <v/>
      </c>
      <c r="P72" s="24"/>
      <c r="Q72" s="25" t="str">
        <f>IF(P72&gt;0,"]","")</f>
        <v/>
      </c>
      <c r="R72" s="23" t="str">
        <f>IF(S72&gt;0,"[","")</f>
        <v/>
      </c>
      <c r="S72" s="24"/>
      <c r="T72" s="25" t="str">
        <f>IF(S72&gt;0,"]","")</f>
        <v/>
      </c>
      <c r="U72" s="109"/>
    </row>
    <row r="73" spans="1:23" ht="15" customHeight="1" x14ac:dyDescent="0.15">
      <c r="A73" s="4"/>
      <c r="B73" s="3"/>
      <c r="C73" s="115"/>
      <c r="D73" s="39"/>
      <c r="E73" s="4"/>
      <c r="F73" s="124"/>
      <c r="G73" s="7" t="str">
        <f>IF(H73&gt;0,"(","")</f>
        <v/>
      </c>
      <c r="I73" t="str">
        <f>IF(H73&gt;0,")","")</f>
        <v/>
      </c>
      <c r="J73" s="7" t="str">
        <f>IF(K73&gt;0,"(","")</f>
        <v/>
      </c>
      <c r="L73" t="str">
        <f>IF(K73&gt;0,")","")</f>
        <v/>
      </c>
      <c r="M73" s="8"/>
      <c r="O73" s="7" t="str">
        <f>IF(P73&gt;0,"(","")</f>
        <v/>
      </c>
      <c r="P73" s="1"/>
      <c r="Q73" t="str">
        <f>IF(P73&gt;0,")","")</f>
        <v/>
      </c>
      <c r="R73" s="7" t="str">
        <f>IF(S73&gt;0,"(","")</f>
        <v/>
      </c>
      <c r="S73" s="1"/>
      <c r="T73" t="str">
        <f>IF(S73&gt;0,")","")</f>
        <v/>
      </c>
      <c r="U73" s="110"/>
    </row>
    <row r="74" spans="1:23" ht="15" customHeight="1" x14ac:dyDescent="0.15">
      <c r="A74" s="4"/>
      <c r="B74" s="3"/>
      <c r="C74" s="115"/>
      <c r="D74" s="40"/>
      <c r="E74" s="28"/>
      <c r="F74" s="125"/>
      <c r="G74" s="30"/>
      <c r="H74" s="106"/>
      <c r="I74" s="31"/>
      <c r="J74" s="30"/>
      <c r="K74" s="106"/>
      <c r="L74" s="31"/>
      <c r="M74" s="32"/>
      <c r="N74" s="31"/>
      <c r="O74" s="30"/>
      <c r="P74" s="31"/>
      <c r="Q74" s="31"/>
      <c r="R74" s="30"/>
      <c r="S74" s="31"/>
      <c r="T74" s="31"/>
      <c r="U74" s="111"/>
    </row>
    <row r="75" spans="1:23" ht="15" customHeight="1" x14ac:dyDescent="0.15">
      <c r="A75" s="10"/>
      <c r="B75" s="9"/>
      <c r="C75" s="116"/>
      <c r="D75" s="39"/>
      <c r="E75" s="4"/>
      <c r="F75" s="124"/>
      <c r="G75" s="7" t="str">
        <f>IF(H75&gt;0,"[","")</f>
        <v/>
      </c>
      <c r="I75" t="str">
        <f>IF(H75&gt;0,"]","")</f>
        <v/>
      </c>
      <c r="J75" s="7" t="str">
        <f>IF(K75&gt;0,"[","")</f>
        <v/>
      </c>
      <c r="L75" t="str">
        <f>IF(K75&gt;0,"]","")</f>
        <v/>
      </c>
      <c r="M75" s="8"/>
      <c r="O75" s="7" t="str">
        <f>IF(P75&gt;0,"[","")</f>
        <v/>
      </c>
      <c r="P75" s="1"/>
      <c r="Q75" t="str">
        <f>IF(P75&gt;0,"]","")</f>
        <v/>
      </c>
      <c r="R75" s="7" t="str">
        <f>IF(S75&gt;0,"[","")</f>
        <v/>
      </c>
      <c r="S75" s="1"/>
      <c r="T75" t="str">
        <f>IF(S75&gt;0,"]","")</f>
        <v/>
      </c>
      <c r="U75" s="110"/>
    </row>
    <row r="76" spans="1:23" ht="15" customHeight="1" x14ac:dyDescent="0.15">
      <c r="A76" s="4"/>
      <c r="B76" s="3"/>
      <c r="C76" s="115"/>
      <c r="D76" s="39"/>
      <c r="E76" s="4"/>
      <c r="F76" s="124"/>
      <c r="G76" s="7" t="str">
        <f>IF(H76&gt;0,"(","")</f>
        <v/>
      </c>
      <c r="I76" t="str">
        <f>IF(H76&gt;0,")","")</f>
        <v/>
      </c>
      <c r="J76" s="7" t="str">
        <f>IF(K76&gt;0,"(","")</f>
        <v/>
      </c>
      <c r="L76" t="str">
        <f>IF(K76&gt;0,")","")</f>
        <v/>
      </c>
      <c r="M76" s="8"/>
      <c r="O76" s="7" t="str">
        <f>IF(P76&gt;0,"(","")</f>
        <v/>
      </c>
      <c r="P76" s="1"/>
      <c r="Q76" t="str">
        <f>IF(P76&gt;0,")","")</f>
        <v/>
      </c>
      <c r="R76" s="7" t="str">
        <f>IF(S76&gt;0,"(","")</f>
        <v/>
      </c>
      <c r="S76" s="1"/>
      <c r="T76" t="str">
        <f>IF(S76&gt;0,")","")</f>
        <v/>
      </c>
      <c r="U76" s="110"/>
    </row>
    <row r="77" spans="1:23" ht="15" customHeight="1" x14ac:dyDescent="0.15">
      <c r="A77" s="4"/>
      <c r="B77" s="3"/>
      <c r="C77" s="115"/>
      <c r="D77" s="39"/>
      <c r="E77" s="4"/>
      <c r="F77" s="124"/>
      <c r="G77" s="7"/>
      <c r="J77" s="7"/>
      <c r="K77" s="103">
        <f>ROUNDDOWN(E76*(H75+H76+H77),0)</f>
        <v>0</v>
      </c>
      <c r="M77" s="8"/>
      <c r="O77" s="7"/>
      <c r="R77" s="7"/>
      <c r="U77" s="110"/>
    </row>
    <row r="78" spans="1:23" ht="15" customHeight="1" x14ac:dyDescent="0.15">
      <c r="A78" s="10"/>
      <c r="B78" s="9"/>
      <c r="C78" s="116"/>
      <c r="D78" s="41"/>
      <c r="E78" s="94"/>
      <c r="F78" s="126"/>
      <c r="G78" s="6" t="str">
        <f>IF(H78&gt;0,"[","")</f>
        <v/>
      </c>
      <c r="H78" s="107"/>
      <c r="I78" s="2" t="str">
        <f>IF(H78&gt;0,"]","")</f>
        <v/>
      </c>
      <c r="J78" s="6" t="str">
        <f>IF(K78&gt;0,"[","")</f>
        <v/>
      </c>
      <c r="K78" s="107"/>
      <c r="L78" s="2" t="str">
        <f>IF(K78&gt;0,"]","")</f>
        <v/>
      </c>
      <c r="M78" s="13"/>
      <c r="N78" s="2"/>
      <c r="O78" s="6" t="str">
        <f>IF(P78&gt;0,"[","")</f>
        <v/>
      </c>
      <c r="P78" s="12"/>
      <c r="Q78" s="2" t="str">
        <f>IF(P78&gt;0,"]","")</f>
        <v/>
      </c>
      <c r="R78" s="6" t="str">
        <f>IF(S78&gt;0,"[","")</f>
        <v/>
      </c>
      <c r="S78" s="12"/>
      <c r="T78" s="2" t="str">
        <f>IF(S78&gt;0,"]","")</f>
        <v/>
      </c>
      <c r="U78" s="112"/>
    </row>
    <row r="79" spans="1:23" ht="15" customHeight="1" x14ac:dyDescent="0.15">
      <c r="A79" s="4"/>
      <c r="B79" s="3"/>
      <c r="C79" s="115"/>
      <c r="D79" s="39"/>
      <c r="E79" s="95"/>
      <c r="F79" s="124"/>
      <c r="G79" s="7" t="str">
        <f>IF(H79&gt;0,"(","")</f>
        <v/>
      </c>
      <c r="I79" t="str">
        <f>IF(H79&gt;0,")","")</f>
        <v/>
      </c>
      <c r="J79" s="7" t="str">
        <f>IF(K79&gt;0,"(","")</f>
        <v/>
      </c>
      <c r="L79" t="str">
        <f>IF(K79&gt;0,")","")</f>
        <v/>
      </c>
      <c r="M79" s="8"/>
      <c r="O79" s="7" t="str">
        <f>IF(P79&gt;0,"(","")</f>
        <v/>
      </c>
      <c r="P79" s="1"/>
      <c r="Q79" t="str">
        <f>IF(P79&gt;0,")","")</f>
        <v/>
      </c>
      <c r="R79" s="7" t="str">
        <f>IF(S79&gt;0,"(","")</f>
        <v/>
      </c>
      <c r="S79" s="1"/>
      <c r="T79" t="str">
        <f>IF(S79&gt;0,")","")</f>
        <v/>
      </c>
      <c r="U79" s="110"/>
    </row>
    <row r="80" spans="1:23" ht="15" customHeight="1" x14ac:dyDescent="0.15">
      <c r="A80" s="28"/>
      <c r="B80" s="27"/>
      <c r="C80" s="117"/>
      <c r="D80" s="40"/>
      <c r="E80" s="96"/>
      <c r="F80" s="124"/>
      <c r="G80" s="7"/>
      <c r="J80" s="7"/>
      <c r="K80" s="106">
        <f>ROUNDDOWN(E79*(H78+H79+H80),0)</f>
        <v>0</v>
      </c>
      <c r="M80" s="8"/>
      <c r="O80" s="7"/>
      <c r="R80" s="7"/>
      <c r="U80" s="110"/>
    </row>
    <row r="81" spans="1:21" ht="15" customHeight="1" x14ac:dyDescent="0.15">
      <c r="A81" s="4"/>
      <c r="B81" s="3"/>
      <c r="C81" s="115"/>
      <c r="D81" s="39"/>
      <c r="E81" s="4"/>
      <c r="F81" s="126"/>
      <c r="G81" s="6" t="str">
        <f>IF(H81&gt;0,"[","")</f>
        <v/>
      </c>
      <c r="H81" s="107"/>
      <c r="I81" s="2" t="str">
        <f>IF(H81&gt;0,"]","")</f>
        <v/>
      </c>
      <c r="J81" s="6" t="str">
        <f>IF(K81&gt;0,"[","")</f>
        <v/>
      </c>
      <c r="L81" s="2" t="str">
        <f>IF(K81&gt;0,"]","")</f>
        <v/>
      </c>
      <c r="M81" s="13"/>
      <c r="N81" s="2"/>
      <c r="O81" s="6" t="str">
        <f>IF(P81&gt;0,"[","")</f>
        <v/>
      </c>
      <c r="P81" s="12"/>
      <c r="Q81" s="2" t="str">
        <f>IF(P81&gt;0,"]","")</f>
        <v/>
      </c>
      <c r="R81" s="6" t="str">
        <f>IF(S81&gt;0,"[","")</f>
        <v/>
      </c>
      <c r="S81" s="12"/>
      <c r="T81" s="2" t="str">
        <f>IF(S81&gt;0,"]","")</f>
        <v/>
      </c>
      <c r="U81" s="112"/>
    </row>
    <row r="82" spans="1:21" ht="15" customHeight="1" x14ac:dyDescent="0.15">
      <c r="A82" s="4"/>
      <c r="B82" s="110"/>
      <c r="C82" s="115"/>
      <c r="D82" s="39"/>
      <c r="E82" s="4"/>
      <c r="F82" s="124"/>
      <c r="G82" s="7" t="str">
        <f>IF(H82&gt;0,"(","")</f>
        <v/>
      </c>
      <c r="I82" t="str">
        <f>IF(H82&gt;0,")","")</f>
        <v/>
      </c>
      <c r="J82" s="7" t="str">
        <f>IF(K82&gt;0,"(","")</f>
        <v/>
      </c>
      <c r="L82" t="str">
        <f>IF(K82&gt;0,")","")</f>
        <v/>
      </c>
      <c r="M82" s="8"/>
      <c r="O82" s="7" t="str">
        <f>IF(P82&gt;0,"(","")</f>
        <v/>
      </c>
      <c r="P82" s="1"/>
      <c r="Q82" t="str">
        <f>IF(P82&gt;0,")","")</f>
        <v/>
      </c>
      <c r="R82" s="7" t="str">
        <f>IF(S82&gt;0,"(","")</f>
        <v/>
      </c>
      <c r="S82" s="1"/>
      <c r="T82" t="str">
        <f>IF(S82&gt;0,")","")</f>
        <v/>
      </c>
      <c r="U82" s="110"/>
    </row>
    <row r="83" spans="1:21" ht="15" customHeight="1" x14ac:dyDescent="0.15">
      <c r="A83" s="4"/>
      <c r="B83" s="3"/>
      <c r="C83" s="115"/>
      <c r="D83" s="39"/>
      <c r="E83" s="4"/>
      <c r="F83" s="124"/>
      <c r="G83" s="7"/>
      <c r="J83" s="7"/>
      <c r="K83" s="103">
        <f>ROUNDDOWN(E82*(H81+H82+H83),0)</f>
        <v>0</v>
      </c>
      <c r="M83" s="8"/>
      <c r="O83" s="7"/>
      <c r="R83" s="7"/>
      <c r="U83" s="110"/>
    </row>
    <row r="84" spans="1:21" ht="15" customHeight="1" x14ac:dyDescent="0.15">
      <c r="A84" s="10"/>
      <c r="B84" s="9"/>
      <c r="C84" s="116"/>
      <c r="D84" s="41"/>
      <c r="E84" s="94"/>
      <c r="F84" s="126"/>
      <c r="G84" s="6" t="str">
        <f>IF(H84&gt;0,"[","")</f>
        <v/>
      </c>
      <c r="H84" s="107"/>
      <c r="I84" s="2" t="str">
        <f>IF(H84&gt;0,"]","")</f>
        <v/>
      </c>
      <c r="J84" s="6" t="str">
        <f>IF(K84&gt;0,"[","")</f>
        <v/>
      </c>
      <c r="K84" s="107"/>
      <c r="L84" s="2" t="str">
        <f>IF(K84&gt;0,"]","")</f>
        <v/>
      </c>
      <c r="M84" s="13"/>
      <c r="N84" s="2"/>
      <c r="O84" s="6" t="str">
        <f>IF(P84&gt;0,"[","")</f>
        <v/>
      </c>
      <c r="P84" s="12"/>
      <c r="Q84" s="2" t="str">
        <f>IF(P84&gt;0,"]","")</f>
        <v/>
      </c>
      <c r="R84" s="6" t="str">
        <f>IF(S84&gt;0,"[","")</f>
        <v/>
      </c>
      <c r="S84" s="12"/>
      <c r="T84" s="2" t="str">
        <f>IF(S84&gt;0,"]","")</f>
        <v/>
      </c>
      <c r="U84" s="112"/>
    </row>
    <row r="85" spans="1:21" ht="15" customHeight="1" x14ac:dyDescent="0.15">
      <c r="A85" s="4"/>
      <c r="B85" s="3"/>
      <c r="C85" s="115"/>
      <c r="D85" s="39"/>
      <c r="E85" s="95"/>
      <c r="F85" s="124"/>
      <c r="G85" s="7" t="str">
        <f>IF(H85&gt;0,"(","")</f>
        <v/>
      </c>
      <c r="I85" t="str">
        <f>IF(H85&gt;0,")","")</f>
        <v/>
      </c>
      <c r="J85" s="7" t="str">
        <f>IF(K85&gt;0,"(","")</f>
        <v/>
      </c>
      <c r="L85" t="str">
        <f>IF(K85&gt;0,")","")</f>
        <v/>
      </c>
      <c r="M85" s="8"/>
      <c r="O85" s="7" t="str">
        <f>IF(P85&gt;0,"(","")</f>
        <v/>
      </c>
      <c r="P85" s="1"/>
      <c r="Q85" t="str">
        <f>IF(P85&gt;0,")","")</f>
        <v/>
      </c>
      <c r="R85" s="7" t="str">
        <f>IF(S85&gt;0,"(","")</f>
        <v/>
      </c>
      <c r="S85" s="1"/>
      <c r="T85" t="str">
        <f>IF(S85&gt;0,")","")</f>
        <v/>
      </c>
      <c r="U85" s="110"/>
    </row>
    <row r="86" spans="1:21" ht="15" customHeight="1" x14ac:dyDescent="0.15">
      <c r="A86" s="28"/>
      <c r="B86" s="27"/>
      <c r="C86" s="117"/>
      <c r="D86" s="40"/>
      <c r="E86" s="96"/>
      <c r="F86" s="125"/>
      <c r="G86" s="30"/>
      <c r="H86" s="106"/>
      <c r="I86" s="31"/>
      <c r="J86" s="30"/>
      <c r="K86" s="106">
        <f>K77+K80+K83</f>
        <v>0</v>
      </c>
      <c r="L86" s="31"/>
      <c r="M86" s="32"/>
      <c r="N86" s="31"/>
      <c r="O86" s="30"/>
      <c r="P86" s="31"/>
      <c r="Q86" s="31"/>
      <c r="R86" s="30"/>
      <c r="S86" s="31"/>
      <c r="T86" s="31"/>
      <c r="U86" s="111"/>
    </row>
    <row r="87" spans="1:21" ht="15" customHeight="1" x14ac:dyDescent="0.15">
      <c r="A87" s="4"/>
      <c r="B87" s="3"/>
      <c r="C87" s="115"/>
      <c r="D87" s="39"/>
      <c r="E87" s="4"/>
      <c r="F87" s="124"/>
      <c r="G87" s="7" t="str">
        <f>IF(H87&gt;0,"[","")</f>
        <v/>
      </c>
      <c r="I87" t="str">
        <f>IF(H87&gt;0,"]","")</f>
        <v/>
      </c>
      <c r="J87" s="7" t="str">
        <f>IF(K87&gt;0,"[","")</f>
        <v/>
      </c>
      <c r="L87" t="str">
        <f>IF(K87&gt;0,"]","")</f>
        <v/>
      </c>
      <c r="M87" s="8"/>
      <c r="O87" s="7" t="str">
        <f>IF(P87&gt;0,"[","")</f>
        <v/>
      </c>
      <c r="P87" s="1"/>
      <c r="Q87" t="str">
        <f>IF(P87&gt;0,"]","")</f>
        <v/>
      </c>
      <c r="R87" s="7" t="str">
        <f>IF(S87&gt;0,"[","")</f>
        <v/>
      </c>
      <c r="S87" s="1"/>
      <c r="T87" t="str">
        <f>IF(S87&gt;0,"]","")</f>
        <v/>
      </c>
      <c r="U87" s="110"/>
    </row>
    <row r="88" spans="1:21" ht="15" customHeight="1" x14ac:dyDescent="0.15">
      <c r="A88" s="4"/>
      <c r="B88" s="3"/>
      <c r="C88" s="115"/>
      <c r="D88" s="39"/>
      <c r="E88" s="4"/>
      <c r="F88" s="124"/>
      <c r="G88" s="7" t="str">
        <f>IF(H88&gt;0,"(","")</f>
        <v/>
      </c>
      <c r="I88" t="str">
        <f>IF(H88&gt;0,")","")</f>
        <v/>
      </c>
      <c r="J88" s="7" t="str">
        <f>IF(K88&gt;0,"(","")</f>
        <v/>
      </c>
      <c r="L88" t="str">
        <f>IF(K88&gt;0,")","")</f>
        <v/>
      </c>
      <c r="M88" s="8"/>
      <c r="O88" s="7" t="str">
        <f>IF(P88&gt;0,"(","")</f>
        <v/>
      </c>
      <c r="P88" s="1"/>
      <c r="Q88" t="str">
        <f>IF(P88&gt;0,")","")</f>
        <v/>
      </c>
      <c r="R88" s="7" t="str">
        <f>IF(S88&gt;0,"(","")</f>
        <v/>
      </c>
      <c r="S88" s="1"/>
      <c r="T88" t="str">
        <f>IF(S88&gt;0,")","")</f>
        <v/>
      </c>
      <c r="U88" s="110"/>
    </row>
    <row r="89" spans="1:21" ht="15" customHeight="1" x14ac:dyDescent="0.15">
      <c r="A89" s="4"/>
      <c r="B89" s="3"/>
      <c r="C89" s="115"/>
      <c r="D89" s="39"/>
      <c r="E89" s="4"/>
      <c r="F89" s="124"/>
      <c r="G89" s="7"/>
      <c r="J89" s="7"/>
      <c r="K89" s="103">
        <f>ROUNDDOWN(K86/8,0)</f>
        <v>0</v>
      </c>
      <c r="M89" s="8"/>
      <c r="O89" s="7"/>
      <c r="R89" s="7"/>
      <c r="U89" s="110"/>
    </row>
    <row r="90" spans="1:21" ht="15" customHeight="1" x14ac:dyDescent="0.15">
      <c r="A90" s="10"/>
      <c r="B90" s="9"/>
      <c r="C90" s="116"/>
      <c r="D90" s="41"/>
      <c r="E90" s="10"/>
      <c r="F90" s="126"/>
      <c r="G90" s="6" t="str">
        <f>IF(H90&gt;0,"[","")</f>
        <v/>
      </c>
      <c r="H90" s="107"/>
      <c r="I90" s="2" t="str">
        <f>IF(H90&gt;0,"]","")</f>
        <v/>
      </c>
      <c r="J90" s="6" t="str">
        <f>IF(K90&gt;0,"[","")</f>
        <v/>
      </c>
      <c r="K90" s="107"/>
      <c r="L90" s="2" t="str">
        <f>IF(K90&gt;0,"]","")</f>
        <v/>
      </c>
      <c r="M90" s="13"/>
      <c r="N90" s="2"/>
      <c r="O90" s="6" t="str">
        <f>IF(P90&gt;0,"[","")</f>
        <v/>
      </c>
      <c r="P90" s="12"/>
      <c r="Q90" s="2" t="str">
        <f>IF(P90&gt;0,"]","")</f>
        <v/>
      </c>
      <c r="R90" s="6" t="str">
        <f>IF(S90&gt;0,"[","")</f>
        <v/>
      </c>
      <c r="S90" s="12"/>
      <c r="T90" s="2" t="str">
        <f>IF(S90&gt;0,"]","")</f>
        <v/>
      </c>
      <c r="U90" s="112"/>
    </row>
    <row r="91" spans="1:21" ht="15" customHeight="1" x14ac:dyDescent="0.15">
      <c r="A91" s="4"/>
      <c r="B91" s="3"/>
      <c r="C91" s="115"/>
      <c r="D91" s="39"/>
      <c r="E91" s="4"/>
      <c r="F91" s="124"/>
      <c r="G91" s="7" t="str">
        <f>IF(H91&gt;0,"(","")</f>
        <v/>
      </c>
      <c r="I91" t="str">
        <f>IF(H91&gt;0,")","")</f>
        <v/>
      </c>
      <c r="J91" s="7" t="str">
        <f>IF(K91&gt;0,"(","")</f>
        <v/>
      </c>
      <c r="L91" t="str">
        <f>IF(K91&gt;0,")","")</f>
        <v/>
      </c>
      <c r="M91" s="8"/>
      <c r="O91" s="7" t="str">
        <f>IF(P91&gt;0,"(","")</f>
        <v/>
      </c>
      <c r="P91" s="1"/>
      <c r="Q91" t="str">
        <f>IF(P91&gt;0,")","")</f>
        <v/>
      </c>
      <c r="R91" s="7" t="str">
        <f>IF(S91&gt;0,"(","")</f>
        <v/>
      </c>
      <c r="S91" s="1"/>
      <c r="T91" t="str">
        <f>IF(S91&gt;0,")","")</f>
        <v/>
      </c>
      <c r="U91" s="110"/>
    </row>
    <row r="92" spans="1:21" ht="15" customHeight="1" x14ac:dyDescent="0.15">
      <c r="A92" s="28"/>
      <c r="B92" s="27"/>
      <c r="C92" s="117"/>
      <c r="D92" s="39"/>
      <c r="E92" s="4"/>
      <c r="F92" s="124"/>
      <c r="G92" s="7"/>
      <c r="J92" s="7"/>
      <c r="K92" s="106"/>
      <c r="M92" s="8"/>
      <c r="O92" s="7"/>
      <c r="R92" s="7"/>
      <c r="U92" s="110"/>
    </row>
    <row r="93" spans="1:21" ht="15" customHeight="1" x14ac:dyDescent="0.15">
      <c r="A93" s="4"/>
      <c r="B93" s="3"/>
      <c r="C93" s="115"/>
      <c r="D93" s="41"/>
      <c r="E93" s="10"/>
      <c r="F93" s="126"/>
      <c r="G93" s="6" t="str">
        <f>IF(H93&gt;0,"[","")</f>
        <v/>
      </c>
      <c r="H93" s="107"/>
      <c r="I93" s="2" t="str">
        <f>IF(H93&gt;0,"]","")</f>
        <v/>
      </c>
      <c r="J93" s="6" t="str">
        <f>IF(K93&gt;0,"[","")</f>
        <v/>
      </c>
      <c r="L93" s="2" t="str">
        <f>IF(K93&gt;0,"]","")</f>
        <v/>
      </c>
      <c r="M93" s="13"/>
      <c r="N93" s="2"/>
      <c r="O93" s="6" t="str">
        <f>IF(P93&gt;0,"[","")</f>
        <v/>
      </c>
      <c r="P93" s="12"/>
      <c r="Q93" s="2" t="str">
        <f>IF(P93&gt;0,"]","")</f>
        <v/>
      </c>
      <c r="R93" s="6" t="str">
        <f>IF(S93&gt;0,"[","")</f>
        <v/>
      </c>
      <c r="S93" s="12"/>
      <c r="T93" s="2" t="str">
        <f>IF(S93&gt;0,"]","")</f>
        <v/>
      </c>
      <c r="U93" s="112"/>
    </row>
    <row r="94" spans="1:21" ht="15" customHeight="1" x14ac:dyDescent="0.15">
      <c r="A94" s="4"/>
      <c r="B94" s="3"/>
      <c r="C94" s="115"/>
      <c r="D94" s="39"/>
      <c r="E94" s="4"/>
      <c r="F94" s="124"/>
      <c r="G94" s="7" t="str">
        <f>IF(H94&gt;0,"(","")</f>
        <v/>
      </c>
      <c r="I94" t="str">
        <f>IF(H94&gt;0,")","")</f>
        <v/>
      </c>
      <c r="J94" s="7" t="str">
        <f>IF(K94&gt;0,"(","")</f>
        <v/>
      </c>
      <c r="L94" t="str">
        <f>IF(K94&gt;0,")","")</f>
        <v/>
      </c>
      <c r="M94" s="8"/>
      <c r="O94" s="7" t="str">
        <f>IF(P94&gt;0,"(","")</f>
        <v/>
      </c>
      <c r="P94" s="1"/>
      <c r="Q94" t="str">
        <f>IF(P94&gt;0,")","")</f>
        <v/>
      </c>
      <c r="R94" s="7" t="str">
        <f>IF(S94&gt;0,"(","")</f>
        <v/>
      </c>
      <c r="S94" s="1"/>
      <c r="T94" t="str">
        <f>IF(S94&gt;0,")","")</f>
        <v/>
      </c>
      <c r="U94" s="110"/>
    </row>
    <row r="95" spans="1:21" ht="15" customHeight="1" x14ac:dyDescent="0.15">
      <c r="A95" s="28"/>
      <c r="B95" s="27"/>
      <c r="C95" s="117"/>
      <c r="D95" s="39"/>
      <c r="E95" s="4"/>
      <c r="F95" s="124"/>
      <c r="G95" s="7"/>
      <c r="J95" s="7"/>
      <c r="M95" s="8"/>
      <c r="O95" s="7"/>
      <c r="R95" s="7"/>
      <c r="U95" s="110"/>
    </row>
    <row r="96" spans="1:21" ht="15" customHeight="1" x14ac:dyDescent="0.15">
      <c r="A96" s="10"/>
      <c r="B96" s="9"/>
      <c r="C96" s="116"/>
      <c r="D96" s="41"/>
      <c r="E96" s="10"/>
      <c r="F96" s="126"/>
      <c r="G96" s="6" t="str">
        <f>IF(H96&gt;0,"[","")</f>
        <v/>
      </c>
      <c r="H96" s="107"/>
      <c r="I96" s="2" t="str">
        <f>IF(H96&gt;0,"]","")</f>
        <v/>
      </c>
      <c r="J96" s="6" t="str">
        <f>IF(K96&gt;0,"[","")</f>
        <v/>
      </c>
      <c r="K96" s="107"/>
      <c r="L96" s="2" t="str">
        <f>IF(K96&gt;0,"]","")</f>
        <v/>
      </c>
      <c r="M96" s="13"/>
      <c r="N96" s="2"/>
      <c r="O96" s="6" t="str">
        <f>IF(P96&gt;0,"[","")</f>
        <v/>
      </c>
      <c r="P96" s="12"/>
      <c r="Q96" s="2" t="str">
        <f>IF(P96&gt;0,"]","")</f>
        <v/>
      </c>
      <c r="R96" s="6" t="str">
        <f>IF(S96&gt;0,"[","")</f>
        <v/>
      </c>
      <c r="S96" s="12"/>
      <c r="T96" s="2" t="str">
        <f>IF(S96&gt;0,"]","")</f>
        <v/>
      </c>
      <c r="U96" s="112"/>
    </row>
    <row r="97" spans="1:23" ht="15" customHeight="1" x14ac:dyDescent="0.15">
      <c r="A97" s="4"/>
      <c r="B97" s="3"/>
      <c r="C97" s="115"/>
      <c r="D97" s="39"/>
      <c r="E97" s="4"/>
      <c r="F97" s="124"/>
      <c r="G97" s="7" t="str">
        <f>IF(H97&gt;0,"(","")</f>
        <v/>
      </c>
      <c r="I97" t="str">
        <f>IF(H97&gt;0,")","")</f>
        <v/>
      </c>
      <c r="J97" s="7" t="str">
        <f>IF(K97&gt;0,"(","")</f>
        <v/>
      </c>
      <c r="L97" t="str">
        <f>IF(K97&gt;0,")","")</f>
        <v/>
      </c>
      <c r="M97" s="8"/>
      <c r="O97" s="7" t="str">
        <f>IF(P97&gt;0,"(","")</f>
        <v/>
      </c>
      <c r="P97" s="1"/>
      <c r="Q97" t="str">
        <f>IF(P97&gt;0,")","")</f>
        <v/>
      </c>
      <c r="R97" s="7" t="str">
        <f>IF(S97&gt;0,"(","")</f>
        <v/>
      </c>
      <c r="S97" s="1"/>
      <c r="T97" t="str">
        <f>IF(S97&gt;0,")","")</f>
        <v/>
      </c>
      <c r="U97" s="110"/>
    </row>
    <row r="98" spans="1:23" ht="15" customHeight="1" thickBot="1" x14ac:dyDescent="0.2">
      <c r="A98" s="15"/>
      <c r="B98" s="14"/>
      <c r="C98" s="121"/>
      <c r="D98" s="42"/>
      <c r="E98" s="15"/>
      <c r="F98" s="127"/>
      <c r="G98" s="17"/>
      <c r="H98" s="108"/>
      <c r="I98" s="18"/>
      <c r="J98" s="17"/>
      <c r="K98" s="108"/>
      <c r="L98" s="18"/>
      <c r="M98" s="19"/>
      <c r="N98" s="18"/>
      <c r="O98" s="17"/>
      <c r="P98" s="18"/>
      <c r="Q98" s="18"/>
      <c r="R98" s="17"/>
      <c r="S98" s="18"/>
      <c r="T98" s="18"/>
      <c r="U98" s="113"/>
    </row>
    <row r="99" spans="1:23" ht="15" customHeight="1" x14ac:dyDescent="0.15"/>
    <row r="100" spans="1:23" ht="15" customHeight="1" x14ac:dyDescent="0.15"/>
    <row r="101" spans="1:23" ht="24" customHeight="1" x14ac:dyDescent="0.25">
      <c r="A101" s="388" t="str">
        <f>A68</f>
        <v>代　　価　　表</v>
      </c>
      <c r="B101" s="389"/>
      <c r="C101" s="389"/>
      <c r="D101" s="389"/>
      <c r="E101" s="389"/>
      <c r="F101" s="389"/>
      <c r="G101" s="389"/>
      <c r="H101" s="389"/>
      <c r="I101" s="389"/>
      <c r="J101" s="389"/>
      <c r="K101" s="389"/>
      <c r="L101" s="389"/>
      <c r="M101" s="389"/>
      <c r="N101" s="389"/>
      <c r="O101" s="389"/>
      <c r="P101" s="389"/>
      <c r="Q101" s="389"/>
      <c r="R101" s="389"/>
      <c r="S101" s="389"/>
      <c r="T101" s="389"/>
      <c r="U101" s="389"/>
    </row>
    <row r="102" spans="1:23" ht="15" customHeight="1" thickBot="1" x14ac:dyDescent="0.2">
      <c r="T102" s="398" t="str">
        <f>"第"&amp;W102&amp;"号"</f>
        <v>第４号</v>
      </c>
      <c r="U102" s="398"/>
      <c r="W102" s="33" t="s">
        <v>90</v>
      </c>
    </row>
    <row r="103" spans="1:23" ht="15" customHeight="1" x14ac:dyDescent="0.15">
      <c r="A103" s="393" t="s">
        <v>2</v>
      </c>
      <c r="B103" s="393" t="s">
        <v>13</v>
      </c>
      <c r="C103" s="390" t="s">
        <v>3</v>
      </c>
      <c r="D103" s="393" t="s">
        <v>4</v>
      </c>
      <c r="E103" s="395" t="s">
        <v>5</v>
      </c>
      <c r="F103" s="395"/>
      <c r="G103" s="395"/>
      <c r="H103" s="395"/>
      <c r="I103" s="395"/>
      <c r="J103" s="395"/>
      <c r="K103" s="395"/>
      <c r="L103" s="395"/>
      <c r="M103" s="396" t="s">
        <v>9</v>
      </c>
      <c r="N103" s="395"/>
      <c r="O103" s="395"/>
      <c r="P103" s="395"/>
      <c r="Q103" s="395"/>
      <c r="R103" s="395"/>
      <c r="S103" s="395"/>
      <c r="T103" s="395"/>
      <c r="U103" s="390" t="s">
        <v>11</v>
      </c>
    </row>
    <row r="104" spans="1:23" ht="15" customHeight="1" thickBot="1" x14ac:dyDescent="0.2">
      <c r="A104" s="394"/>
      <c r="B104" s="394"/>
      <c r="C104" s="391"/>
      <c r="D104" s="394"/>
      <c r="E104" s="354" t="s">
        <v>6</v>
      </c>
      <c r="F104" s="354"/>
      <c r="G104" s="49"/>
      <c r="H104" s="104" t="s">
        <v>7</v>
      </c>
      <c r="I104" s="48"/>
      <c r="J104" s="49"/>
      <c r="K104" s="104" t="s">
        <v>8</v>
      </c>
      <c r="L104" s="48"/>
      <c r="M104" s="392" t="s">
        <v>6</v>
      </c>
      <c r="N104" s="354"/>
      <c r="O104" s="49"/>
      <c r="P104" s="48" t="s">
        <v>7</v>
      </c>
      <c r="Q104" s="48"/>
      <c r="R104" s="49"/>
      <c r="S104" s="48" t="s">
        <v>8</v>
      </c>
      <c r="T104" s="48"/>
      <c r="U104" s="391"/>
    </row>
    <row r="105" spans="1:23" ht="15" customHeight="1" x14ac:dyDescent="0.15">
      <c r="A105" s="97"/>
      <c r="B105" s="20"/>
      <c r="C105" s="114"/>
      <c r="D105" s="38"/>
      <c r="E105" s="21"/>
      <c r="F105" s="123"/>
      <c r="G105" s="23" t="str">
        <f>IF(H105&gt;0,"[","")</f>
        <v/>
      </c>
      <c r="H105" s="105"/>
      <c r="I105" s="25" t="str">
        <f>IF(H105&gt;0,"]","")</f>
        <v/>
      </c>
      <c r="J105" s="23" t="str">
        <f>IF(K105&gt;0,"[","")</f>
        <v/>
      </c>
      <c r="K105" s="105"/>
      <c r="L105" s="25" t="str">
        <f>IF(K105&gt;0,"]","")</f>
        <v/>
      </c>
      <c r="M105" s="26"/>
      <c r="N105" s="25"/>
      <c r="O105" s="23" t="str">
        <f>IF(P105&gt;0,"[","")</f>
        <v/>
      </c>
      <c r="P105" s="24"/>
      <c r="Q105" s="25" t="str">
        <f>IF(P105&gt;0,"]","")</f>
        <v/>
      </c>
      <c r="R105" s="23" t="str">
        <f>IF(S105&gt;0,"[","")</f>
        <v/>
      </c>
      <c r="S105" s="24"/>
      <c r="T105" s="25" t="str">
        <f>IF(S105&gt;0,"]","")</f>
        <v/>
      </c>
      <c r="U105" s="109"/>
    </row>
    <row r="106" spans="1:23" ht="15" customHeight="1" x14ac:dyDescent="0.15">
      <c r="A106" s="4"/>
      <c r="B106" s="3"/>
      <c r="C106" s="115"/>
      <c r="D106" s="39"/>
      <c r="E106" s="4"/>
      <c r="F106" s="124"/>
      <c r="G106" s="7" t="str">
        <f>IF(H106&gt;0,"(","")</f>
        <v/>
      </c>
      <c r="I106" t="str">
        <f>IF(H106&gt;0,")","")</f>
        <v/>
      </c>
      <c r="J106" s="7" t="str">
        <f>IF(K106&gt;0,"(","")</f>
        <v/>
      </c>
      <c r="L106" t="str">
        <f>IF(K106&gt;0,")","")</f>
        <v/>
      </c>
      <c r="M106" s="8"/>
      <c r="O106" s="7" t="str">
        <f>IF(P106&gt;0,"(","")</f>
        <v/>
      </c>
      <c r="P106" s="1"/>
      <c r="Q106" t="str">
        <f>IF(P106&gt;0,")","")</f>
        <v/>
      </c>
      <c r="R106" s="7" t="str">
        <f>IF(S106&gt;0,"(","")</f>
        <v/>
      </c>
      <c r="S106" s="1"/>
      <c r="T106" t="str">
        <f>IF(S106&gt;0,")","")</f>
        <v/>
      </c>
      <c r="U106" s="110"/>
    </row>
    <row r="107" spans="1:23" ht="15" customHeight="1" x14ac:dyDescent="0.15">
      <c r="A107" s="4"/>
      <c r="B107" s="3"/>
      <c r="C107" s="115"/>
      <c r="D107" s="40"/>
      <c r="E107" s="28"/>
      <c r="F107" s="125"/>
      <c r="G107" s="30"/>
      <c r="H107" s="106"/>
      <c r="I107" s="31"/>
      <c r="J107" s="30"/>
      <c r="K107" s="106"/>
      <c r="L107" s="31"/>
      <c r="M107" s="32"/>
      <c r="N107" s="31"/>
      <c r="O107" s="30"/>
      <c r="P107" s="31"/>
      <c r="Q107" s="31"/>
      <c r="R107" s="30"/>
      <c r="S107" s="31"/>
      <c r="T107" s="31"/>
      <c r="U107" s="111"/>
    </row>
    <row r="108" spans="1:23" ht="15" customHeight="1" x14ac:dyDescent="0.15">
      <c r="A108" s="10"/>
      <c r="B108" s="9"/>
      <c r="C108" s="116"/>
      <c r="D108" s="39"/>
      <c r="E108" s="4"/>
      <c r="F108" s="124"/>
      <c r="G108" s="7" t="str">
        <f>IF(H108&gt;0,"[","")</f>
        <v/>
      </c>
      <c r="I108" t="str">
        <f>IF(H108&gt;0,"]","")</f>
        <v/>
      </c>
      <c r="J108" s="7" t="str">
        <f>IF(K108&gt;0,"[","")</f>
        <v/>
      </c>
      <c r="L108" t="str">
        <f>IF(K108&gt;0,"]","")</f>
        <v/>
      </c>
      <c r="M108" s="8"/>
      <c r="O108" s="7" t="str">
        <f>IF(P108&gt;0,"[","")</f>
        <v/>
      </c>
      <c r="P108" s="1"/>
      <c r="Q108" t="str">
        <f>IF(P108&gt;0,"]","")</f>
        <v/>
      </c>
      <c r="R108" s="7" t="str">
        <f>IF(S108&gt;0,"[","")</f>
        <v/>
      </c>
      <c r="S108" s="1"/>
      <c r="T108" t="str">
        <f>IF(S108&gt;0,"]","")</f>
        <v/>
      </c>
      <c r="U108" s="110"/>
    </row>
    <row r="109" spans="1:23" ht="15" customHeight="1" x14ac:dyDescent="0.15">
      <c r="A109" s="4"/>
      <c r="B109" s="3"/>
      <c r="C109" s="115"/>
      <c r="D109" s="39"/>
      <c r="E109" s="4"/>
      <c r="F109" s="124"/>
      <c r="G109" s="7" t="str">
        <f>IF(H109&gt;0,"(","")</f>
        <v/>
      </c>
      <c r="I109" t="str">
        <f>IF(H109&gt;0,")","")</f>
        <v/>
      </c>
      <c r="J109" s="7" t="str">
        <f>IF(K109&gt;0,"(","")</f>
        <v/>
      </c>
      <c r="L109" t="str">
        <f>IF(K109&gt;0,")","")</f>
        <v/>
      </c>
      <c r="M109" s="8"/>
      <c r="O109" s="7" t="str">
        <f>IF(P109&gt;0,"(","")</f>
        <v/>
      </c>
      <c r="P109" s="1"/>
      <c r="Q109" t="str">
        <f>IF(P109&gt;0,")","")</f>
        <v/>
      </c>
      <c r="R109" s="7" t="str">
        <f>IF(S109&gt;0,"(","")</f>
        <v/>
      </c>
      <c r="S109" s="1"/>
      <c r="T109" t="str">
        <f>IF(S109&gt;0,")","")</f>
        <v/>
      </c>
      <c r="U109" s="110"/>
    </row>
    <row r="110" spans="1:23" ht="15" customHeight="1" x14ac:dyDescent="0.15">
      <c r="A110" s="4"/>
      <c r="B110" s="3"/>
      <c r="C110" s="115"/>
      <c r="D110" s="39"/>
      <c r="E110" s="4"/>
      <c r="F110" s="124"/>
      <c r="G110" s="7"/>
      <c r="J110" s="7"/>
      <c r="K110" s="103">
        <f>ROUNDDOWN(E109*(H108+H109+H110),0)</f>
        <v>0</v>
      </c>
      <c r="M110" s="8"/>
      <c r="O110" s="7"/>
      <c r="R110" s="7"/>
      <c r="U110" s="110"/>
    </row>
    <row r="111" spans="1:23" ht="15" customHeight="1" x14ac:dyDescent="0.15">
      <c r="A111" s="10"/>
      <c r="B111" s="9"/>
      <c r="C111" s="116"/>
      <c r="D111" s="41"/>
      <c r="E111" s="94"/>
      <c r="F111" s="126"/>
      <c r="G111" s="6" t="str">
        <f>IF(H111&gt;0,"[","")</f>
        <v/>
      </c>
      <c r="H111" s="107"/>
      <c r="I111" s="2" t="str">
        <f>IF(H111&gt;0,"]","")</f>
        <v/>
      </c>
      <c r="J111" s="6" t="str">
        <f>IF(K111&gt;0,"[","")</f>
        <v/>
      </c>
      <c r="K111" s="107"/>
      <c r="L111" s="2" t="str">
        <f>IF(K111&gt;0,"]","")</f>
        <v/>
      </c>
      <c r="M111" s="13"/>
      <c r="N111" s="2"/>
      <c r="O111" s="6" t="str">
        <f>IF(P111&gt;0,"[","")</f>
        <v/>
      </c>
      <c r="P111" s="12"/>
      <c r="Q111" s="2" t="str">
        <f>IF(P111&gt;0,"]","")</f>
        <v/>
      </c>
      <c r="R111" s="6" t="str">
        <f>IF(S111&gt;0,"[","")</f>
        <v/>
      </c>
      <c r="S111" s="12"/>
      <c r="T111" s="2" t="str">
        <f>IF(S111&gt;0,"]","")</f>
        <v/>
      </c>
      <c r="U111" s="112"/>
    </row>
    <row r="112" spans="1:23" ht="15" customHeight="1" x14ac:dyDescent="0.15">
      <c r="A112" s="4"/>
      <c r="B112" s="3"/>
      <c r="C112" s="115"/>
      <c r="D112" s="39"/>
      <c r="E112" s="95"/>
      <c r="F112" s="124"/>
      <c r="G112" s="7" t="str">
        <f>IF(H112&gt;0,"(","")</f>
        <v/>
      </c>
      <c r="I112" t="str">
        <f>IF(H112&gt;0,")","")</f>
        <v/>
      </c>
      <c r="J112" s="7" t="str">
        <f>IF(K112&gt;0,"(","")</f>
        <v/>
      </c>
      <c r="L112" t="str">
        <f>IF(K112&gt;0,")","")</f>
        <v/>
      </c>
      <c r="M112" s="8"/>
      <c r="O112" s="7" t="str">
        <f>IF(P112&gt;0,"(","")</f>
        <v/>
      </c>
      <c r="P112" s="1"/>
      <c r="Q112" t="str">
        <f>IF(P112&gt;0,")","")</f>
        <v/>
      </c>
      <c r="R112" s="7" t="str">
        <f>IF(S112&gt;0,"(","")</f>
        <v/>
      </c>
      <c r="S112" s="1"/>
      <c r="T112" t="str">
        <f>IF(S112&gt;0,")","")</f>
        <v/>
      </c>
      <c r="U112" s="110"/>
    </row>
    <row r="113" spans="1:21" ht="15" customHeight="1" x14ac:dyDescent="0.15">
      <c r="A113" s="28"/>
      <c r="B113" s="27"/>
      <c r="C113" s="117"/>
      <c r="D113" s="40"/>
      <c r="E113" s="96"/>
      <c r="F113" s="124"/>
      <c r="G113" s="7"/>
      <c r="J113" s="7"/>
      <c r="K113" s="106">
        <f>ROUNDDOWN(E112*(H111+H112+H113),0)</f>
        <v>0</v>
      </c>
      <c r="M113" s="8"/>
      <c r="O113" s="7"/>
      <c r="R113" s="7"/>
      <c r="U113" s="110"/>
    </row>
    <row r="114" spans="1:21" ht="15" customHeight="1" x14ac:dyDescent="0.15">
      <c r="A114" s="4"/>
      <c r="B114" s="3"/>
      <c r="C114" s="115"/>
      <c r="D114" s="39"/>
      <c r="E114" s="4"/>
      <c r="F114" s="126"/>
      <c r="G114" s="6" t="str">
        <f>IF(H114&gt;0,"[","")</f>
        <v/>
      </c>
      <c r="H114" s="107"/>
      <c r="I114" s="2" t="str">
        <f>IF(H114&gt;0,"]","")</f>
        <v/>
      </c>
      <c r="J114" s="6" t="str">
        <f>IF(K114&gt;0,"[","")</f>
        <v/>
      </c>
      <c r="L114" s="2" t="str">
        <f>IF(K114&gt;0,"]","")</f>
        <v/>
      </c>
      <c r="M114" s="13"/>
      <c r="N114" s="2"/>
      <c r="O114" s="6" t="str">
        <f>IF(P114&gt;0,"[","")</f>
        <v/>
      </c>
      <c r="P114" s="12"/>
      <c r="Q114" s="2" t="str">
        <f>IF(P114&gt;0,"]","")</f>
        <v/>
      </c>
      <c r="R114" s="6" t="str">
        <f>IF(S114&gt;0,"[","")</f>
        <v/>
      </c>
      <c r="S114" s="12"/>
      <c r="T114" s="2" t="str">
        <f>IF(S114&gt;0,"]","")</f>
        <v/>
      </c>
      <c r="U114" s="112"/>
    </row>
    <row r="115" spans="1:21" ht="15" customHeight="1" x14ac:dyDescent="0.15">
      <c r="A115" s="4"/>
      <c r="B115" s="110"/>
      <c r="C115" s="115"/>
      <c r="D115" s="39"/>
      <c r="E115" s="4"/>
      <c r="F115" s="124"/>
      <c r="G115" s="7" t="str">
        <f>IF(H115&gt;0,"(","")</f>
        <v/>
      </c>
      <c r="I115" t="str">
        <f>IF(H115&gt;0,")","")</f>
        <v/>
      </c>
      <c r="J115" s="7" t="str">
        <f>IF(K115&gt;0,"(","")</f>
        <v/>
      </c>
      <c r="L115" t="str">
        <f>IF(K115&gt;0,")","")</f>
        <v/>
      </c>
      <c r="M115" s="8"/>
      <c r="O115" s="7" t="str">
        <f>IF(P115&gt;0,"(","")</f>
        <v/>
      </c>
      <c r="P115" s="1"/>
      <c r="Q115" t="str">
        <f>IF(P115&gt;0,")","")</f>
        <v/>
      </c>
      <c r="R115" s="7" t="str">
        <f>IF(S115&gt;0,"(","")</f>
        <v/>
      </c>
      <c r="S115" s="1"/>
      <c r="T115" t="str">
        <f>IF(S115&gt;0,")","")</f>
        <v/>
      </c>
      <c r="U115" s="110"/>
    </row>
    <row r="116" spans="1:21" ht="15" customHeight="1" x14ac:dyDescent="0.15">
      <c r="A116" s="4"/>
      <c r="B116" s="3"/>
      <c r="C116" s="115"/>
      <c r="D116" s="39"/>
      <c r="E116" s="4"/>
      <c r="F116" s="124"/>
      <c r="G116" s="7"/>
      <c r="J116" s="7"/>
      <c r="K116" s="103">
        <f>ROUNDDOWN(E115*(H114+H115+H116),0)</f>
        <v>0</v>
      </c>
      <c r="M116" s="8"/>
      <c r="O116" s="7"/>
      <c r="R116" s="7"/>
      <c r="U116" s="110"/>
    </row>
    <row r="117" spans="1:21" ht="15" customHeight="1" x14ac:dyDescent="0.15">
      <c r="A117" s="10"/>
      <c r="B117" s="9"/>
      <c r="C117" s="116"/>
      <c r="D117" s="41"/>
      <c r="E117" s="94"/>
      <c r="F117" s="126"/>
      <c r="G117" s="6" t="str">
        <f>IF(H117&gt;0,"[","")</f>
        <v/>
      </c>
      <c r="H117" s="107"/>
      <c r="I117" s="2" t="str">
        <f>IF(H117&gt;0,"]","")</f>
        <v/>
      </c>
      <c r="J117" s="6" t="str">
        <f>IF(K117&gt;0,"[","")</f>
        <v/>
      </c>
      <c r="K117" s="107"/>
      <c r="L117" s="2" t="str">
        <f>IF(K117&gt;0,"]","")</f>
        <v/>
      </c>
      <c r="M117" s="13"/>
      <c r="N117" s="2"/>
      <c r="O117" s="6" t="str">
        <f>IF(P117&gt;0,"[","")</f>
        <v/>
      </c>
      <c r="P117" s="12"/>
      <c r="Q117" s="2" t="str">
        <f>IF(P117&gt;0,"]","")</f>
        <v/>
      </c>
      <c r="R117" s="6" t="str">
        <f>IF(S117&gt;0,"[","")</f>
        <v/>
      </c>
      <c r="S117" s="12"/>
      <c r="T117" s="2" t="str">
        <f>IF(S117&gt;0,"]","")</f>
        <v/>
      </c>
      <c r="U117" s="112"/>
    </row>
    <row r="118" spans="1:21" ht="15" customHeight="1" x14ac:dyDescent="0.15">
      <c r="A118" s="4"/>
      <c r="B118" s="3"/>
      <c r="C118" s="115"/>
      <c r="D118" s="39"/>
      <c r="E118" s="95"/>
      <c r="F118" s="124"/>
      <c r="G118" s="7" t="str">
        <f>IF(H118&gt;0,"(","")</f>
        <v/>
      </c>
      <c r="I118" t="str">
        <f>IF(H118&gt;0,")","")</f>
        <v/>
      </c>
      <c r="J118" s="7" t="str">
        <f>IF(K118&gt;0,"(","")</f>
        <v/>
      </c>
      <c r="L118" t="str">
        <f>IF(K118&gt;0,")","")</f>
        <v/>
      </c>
      <c r="M118" s="8"/>
      <c r="O118" s="7" t="str">
        <f>IF(P118&gt;0,"(","")</f>
        <v/>
      </c>
      <c r="P118" s="1"/>
      <c r="Q118" t="str">
        <f>IF(P118&gt;0,")","")</f>
        <v/>
      </c>
      <c r="R118" s="7" t="str">
        <f>IF(S118&gt;0,"(","")</f>
        <v/>
      </c>
      <c r="S118" s="1"/>
      <c r="T118" t="str">
        <f>IF(S118&gt;0,")","")</f>
        <v/>
      </c>
      <c r="U118" s="110"/>
    </row>
    <row r="119" spans="1:21" ht="15" customHeight="1" x14ac:dyDescent="0.15">
      <c r="A119" s="28"/>
      <c r="B119" s="27"/>
      <c r="C119" s="117"/>
      <c r="D119" s="40"/>
      <c r="E119" s="96"/>
      <c r="F119" s="125"/>
      <c r="G119" s="30"/>
      <c r="H119" s="106"/>
      <c r="I119" s="31"/>
      <c r="J119" s="30"/>
      <c r="K119" s="106">
        <f>K110+K113+K116</f>
        <v>0</v>
      </c>
      <c r="L119" s="31"/>
      <c r="M119" s="32"/>
      <c r="N119" s="31"/>
      <c r="O119" s="30"/>
      <c r="P119" s="31"/>
      <c r="Q119" s="31"/>
      <c r="R119" s="30"/>
      <c r="S119" s="31"/>
      <c r="T119" s="31"/>
      <c r="U119" s="111"/>
    </row>
    <row r="120" spans="1:21" ht="15" customHeight="1" x14ac:dyDescent="0.15">
      <c r="A120" s="4"/>
      <c r="B120" s="3"/>
      <c r="C120" s="115"/>
      <c r="D120" s="39"/>
      <c r="E120" s="4"/>
      <c r="F120" s="124"/>
      <c r="G120" s="7" t="str">
        <f>IF(H120&gt;0,"[","")</f>
        <v/>
      </c>
      <c r="I120" t="str">
        <f>IF(H120&gt;0,"]","")</f>
        <v/>
      </c>
      <c r="J120" s="7" t="str">
        <f>IF(K120&gt;0,"[","")</f>
        <v/>
      </c>
      <c r="L120" t="str">
        <f>IF(K120&gt;0,"]","")</f>
        <v/>
      </c>
      <c r="M120" s="8"/>
      <c r="O120" s="7" t="str">
        <f>IF(P120&gt;0,"[","")</f>
        <v/>
      </c>
      <c r="P120" s="1"/>
      <c r="Q120" t="str">
        <f>IF(P120&gt;0,"]","")</f>
        <v/>
      </c>
      <c r="R120" s="7" t="str">
        <f>IF(S120&gt;0,"[","")</f>
        <v/>
      </c>
      <c r="S120" s="1"/>
      <c r="T120" t="str">
        <f>IF(S120&gt;0,"]","")</f>
        <v/>
      </c>
      <c r="U120" s="110"/>
    </row>
    <row r="121" spans="1:21" ht="15" customHeight="1" x14ac:dyDescent="0.15">
      <c r="A121" s="4"/>
      <c r="B121" s="3"/>
      <c r="C121" s="115"/>
      <c r="D121" s="39"/>
      <c r="E121" s="4"/>
      <c r="F121" s="124"/>
      <c r="G121" s="7" t="str">
        <f>IF(H121&gt;0,"(","")</f>
        <v/>
      </c>
      <c r="I121" t="str">
        <f>IF(H121&gt;0,")","")</f>
        <v/>
      </c>
      <c r="J121" s="7" t="str">
        <f>IF(K121&gt;0,"(","")</f>
        <v/>
      </c>
      <c r="L121" t="str">
        <f>IF(K121&gt;0,")","")</f>
        <v/>
      </c>
      <c r="M121" s="8"/>
      <c r="O121" s="7" t="str">
        <f>IF(P121&gt;0,"(","")</f>
        <v/>
      </c>
      <c r="P121" s="1"/>
      <c r="Q121" t="str">
        <f>IF(P121&gt;0,")","")</f>
        <v/>
      </c>
      <c r="R121" s="7" t="str">
        <f>IF(S121&gt;0,"(","")</f>
        <v/>
      </c>
      <c r="S121" s="1"/>
      <c r="T121" t="str">
        <f>IF(S121&gt;0,")","")</f>
        <v/>
      </c>
      <c r="U121" s="110"/>
    </row>
    <row r="122" spans="1:21" ht="15" customHeight="1" x14ac:dyDescent="0.15">
      <c r="A122" s="4"/>
      <c r="B122" s="3"/>
      <c r="C122" s="115"/>
      <c r="D122" s="39"/>
      <c r="E122" s="4"/>
      <c r="F122" s="124"/>
      <c r="G122" s="7"/>
      <c r="J122" s="7"/>
      <c r="K122" s="103">
        <f>ROUNDDOWN(K119/7,0)</f>
        <v>0</v>
      </c>
      <c r="M122" s="8"/>
      <c r="O122" s="7"/>
      <c r="R122" s="7"/>
      <c r="U122" s="110"/>
    </row>
    <row r="123" spans="1:21" ht="15" customHeight="1" x14ac:dyDescent="0.15">
      <c r="A123" s="10"/>
      <c r="B123" s="9"/>
      <c r="C123" s="116"/>
      <c r="D123" s="41"/>
      <c r="E123" s="10"/>
      <c r="F123" s="126"/>
      <c r="G123" s="6" t="str">
        <f>IF(H123&gt;0,"[","")</f>
        <v/>
      </c>
      <c r="H123" s="107"/>
      <c r="I123" s="2" t="str">
        <f>IF(H123&gt;0,"]","")</f>
        <v/>
      </c>
      <c r="J123" s="6" t="str">
        <f>IF(K123&gt;0,"[","")</f>
        <v/>
      </c>
      <c r="K123" s="107"/>
      <c r="L123" s="2" t="str">
        <f>IF(K123&gt;0,"]","")</f>
        <v/>
      </c>
      <c r="M123" s="13"/>
      <c r="N123" s="2"/>
      <c r="O123" s="6" t="str">
        <f>IF(P123&gt;0,"[","")</f>
        <v/>
      </c>
      <c r="P123" s="12"/>
      <c r="Q123" s="2" t="str">
        <f>IF(P123&gt;0,"]","")</f>
        <v/>
      </c>
      <c r="R123" s="6" t="str">
        <f>IF(S123&gt;0,"[","")</f>
        <v/>
      </c>
      <c r="S123" s="12"/>
      <c r="T123" s="2" t="str">
        <f>IF(S123&gt;0,"]","")</f>
        <v/>
      </c>
      <c r="U123" s="112"/>
    </row>
    <row r="124" spans="1:21" ht="15" customHeight="1" x14ac:dyDescent="0.15">
      <c r="A124" s="4"/>
      <c r="B124" s="3"/>
      <c r="C124" s="115"/>
      <c r="D124" s="39"/>
      <c r="E124" s="4"/>
      <c r="F124" s="124"/>
      <c r="G124" s="7" t="str">
        <f>IF(H124&gt;0,"(","")</f>
        <v/>
      </c>
      <c r="I124" t="str">
        <f>IF(H124&gt;0,")","")</f>
        <v/>
      </c>
      <c r="J124" s="7" t="str">
        <f>IF(K124&gt;0,"(","")</f>
        <v/>
      </c>
      <c r="L124" t="str">
        <f>IF(K124&gt;0,")","")</f>
        <v/>
      </c>
      <c r="M124" s="8"/>
      <c r="O124" s="7" t="str">
        <f>IF(P124&gt;0,"(","")</f>
        <v/>
      </c>
      <c r="P124" s="1"/>
      <c r="Q124" t="str">
        <f>IF(P124&gt;0,")","")</f>
        <v/>
      </c>
      <c r="R124" s="7" t="str">
        <f>IF(S124&gt;0,"(","")</f>
        <v/>
      </c>
      <c r="S124" s="1"/>
      <c r="T124" t="str">
        <f>IF(S124&gt;0,")","")</f>
        <v/>
      </c>
      <c r="U124" s="110"/>
    </row>
    <row r="125" spans="1:21" ht="15" customHeight="1" x14ac:dyDescent="0.15">
      <c r="A125" s="28"/>
      <c r="B125" s="27"/>
      <c r="C125" s="117"/>
      <c r="D125" s="39"/>
      <c r="E125" s="4"/>
      <c r="F125" s="124"/>
      <c r="G125" s="7"/>
      <c r="J125" s="7"/>
      <c r="K125" s="106"/>
      <c r="M125" s="8"/>
      <c r="O125" s="7"/>
      <c r="R125" s="7"/>
      <c r="U125" s="110"/>
    </row>
    <row r="126" spans="1:21" ht="15" customHeight="1" x14ac:dyDescent="0.15">
      <c r="A126" s="4"/>
      <c r="B126" s="3"/>
      <c r="C126" s="115"/>
      <c r="D126" s="41"/>
      <c r="E126" s="10"/>
      <c r="F126" s="126"/>
      <c r="G126" s="6" t="str">
        <f>IF(H126&gt;0,"[","")</f>
        <v/>
      </c>
      <c r="H126" s="107"/>
      <c r="I126" s="2" t="str">
        <f>IF(H126&gt;0,"]","")</f>
        <v/>
      </c>
      <c r="J126" s="6" t="str">
        <f>IF(K126&gt;0,"[","")</f>
        <v/>
      </c>
      <c r="L126" s="2" t="str">
        <f>IF(K126&gt;0,"]","")</f>
        <v/>
      </c>
      <c r="M126" s="13"/>
      <c r="N126" s="2"/>
      <c r="O126" s="6" t="str">
        <f>IF(P126&gt;0,"[","")</f>
        <v/>
      </c>
      <c r="P126" s="12"/>
      <c r="Q126" s="2" t="str">
        <f>IF(P126&gt;0,"]","")</f>
        <v/>
      </c>
      <c r="R126" s="6" t="str">
        <f>IF(S126&gt;0,"[","")</f>
        <v/>
      </c>
      <c r="S126" s="12"/>
      <c r="T126" s="2" t="str">
        <f>IF(S126&gt;0,"]","")</f>
        <v/>
      </c>
      <c r="U126" s="112"/>
    </row>
    <row r="127" spans="1:21" ht="15" customHeight="1" x14ac:dyDescent="0.15">
      <c r="A127" s="4"/>
      <c r="B127" s="3"/>
      <c r="C127" s="115"/>
      <c r="D127" s="39"/>
      <c r="E127" s="4"/>
      <c r="F127" s="124"/>
      <c r="G127" s="7" t="str">
        <f>IF(H127&gt;0,"(","")</f>
        <v/>
      </c>
      <c r="I127" t="str">
        <f>IF(H127&gt;0,")","")</f>
        <v/>
      </c>
      <c r="J127" s="7" t="str">
        <f>IF(K127&gt;0,"(","")</f>
        <v/>
      </c>
      <c r="L127" t="str">
        <f>IF(K127&gt;0,")","")</f>
        <v/>
      </c>
      <c r="M127" s="8"/>
      <c r="O127" s="7" t="str">
        <f>IF(P127&gt;0,"(","")</f>
        <v/>
      </c>
      <c r="P127" s="1"/>
      <c r="Q127" t="str">
        <f>IF(P127&gt;0,")","")</f>
        <v/>
      </c>
      <c r="R127" s="7" t="str">
        <f>IF(S127&gt;0,"(","")</f>
        <v/>
      </c>
      <c r="S127" s="1"/>
      <c r="T127" t="str">
        <f>IF(S127&gt;0,")","")</f>
        <v/>
      </c>
      <c r="U127" s="110"/>
    </row>
    <row r="128" spans="1:21" ht="15" customHeight="1" x14ac:dyDescent="0.15">
      <c r="A128" s="28"/>
      <c r="B128" s="27"/>
      <c r="C128" s="117"/>
      <c r="D128" s="39"/>
      <c r="E128" s="4"/>
      <c r="F128" s="124"/>
      <c r="G128" s="7"/>
      <c r="J128" s="7"/>
      <c r="M128" s="8"/>
      <c r="O128" s="7"/>
      <c r="R128" s="7"/>
      <c r="U128" s="110"/>
    </row>
    <row r="129" spans="1:23" ht="15" customHeight="1" x14ac:dyDescent="0.15">
      <c r="A129" s="10"/>
      <c r="B129" s="9"/>
      <c r="C129" s="116"/>
      <c r="D129" s="41"/>
      <c r="E129" s="10"/>
      <c r="F129" s="126"/>
      <c r="G129" s="6" t="str">
        <f>IF(H129&gt;0,"[","")</f>
        <v/>
      </c>
      <c r="H129" s="107"/>
      <c r="I129" s="2" t="str">
        <f>IF(H129&gt;0,"]","")</f>
        <v/>
      </c>
      <c r="J129" s="6" t="str">
        <f>IF(K129&gt;0,"[","")</f>
        <v/>
      </c>
      <c r="K129" s="107"/>
      <c r="L129" s="2" t="str">
        <f>IF(K129&gt;0,"]","")</f>
        <v/>
      </c>
      <c r="M129" s="13"/>
      <c r="N129" s="2"/>
      <c r="O129" s="6" t="str">
        <f>IF(P129&gt;0,"[","")</f>
        <v/>
      </c>
      <c r="P129" s="12"/>
      <c r="Q129" s="2" t="str">
        <f>IF(P129&gt;0,"]","")</f>
        <v/>
      </c>
      <c r="R129" s="6" t="str">
        <f>IF(S129&gt;0,"[","")</f>
        <v/>
      </c>
      <c r="S129" s="12"/>
      <c r="T129" s="2" t="str">
        <f>IF(S129&gt;0,"]","")</f>
        <v/>
      </c>
      <c r="U129" s="112"/>
    </row>
    <row r="130" spans="1:23" ht="15" customHeight="1" x14ac:dyDescent="0.15">
      <c r="A130" s="4"/>
      <c r="B130" s="3"/>
      <c r="C130" s="115"/>
      <c r="D130" s="39"/>
      <c r="E130" s="4"/>
      <c r="F130" s="124"/>
      <c r="G130" s="7" t="str">
        <f>IF(H130&gt;0,"(","")</f>
        <v/>
      </c>
      <c r="I130" t="str">
        <f>IF(H130&gt;0,")","")</f>
        <v/>
      </c>
      <c r="J130" s="7" t="str">
        <f>IF(K130&gt;0,"(","")</f>
        <v/>
      </c>
      <c r="L130" t="str">
        <f>IF(K130&gt;0,")","")</f>
        <v/>
      </c>
      <c r="M130" s="8"/>
      <c r="O130" s="7" t="str">
        <f>IF(P130&gt;0,"(","")</f>
        <v/>
      </c>
      <c r="P130" s="1"/>
      <c r="Q130" t="str">
        <f>IF(P130&gt;0,")","")</f>
        <v/>
      </c>
      <c r="R130" s="7" t="str">
        <f>IF(S130&gt;0,"(","")</f>
        <v/>
      </c>
      <c r="S130" s="1"/>
      <c r="T130" t="str">
        <f>IF(S130&gt;0,")","")</f>
        <v/>
      </c>
      <c r="U130" s="110"/>
    </row>
    <row r="131" spans="1:23" ht="15" customHeight="1" thickBot="1" x14ac:dyDescent="0.2">
      <c r="A131" s="15"/>
      <c r="B131" s="14"/>
      <c r="C131" s="121"/>
      <c r="D131" s="42"/>
      <c r="E131" s="15"/>
      <c r="F131" s="127"/>
      <c r="G131" s="17"/>
      <c r="H131" s="108"/>
      <c r="I131" s="18"/>
      <c r="J131" s="17"/>
      <c r="K131" s="108"/>
      <c r="L131" s="18"/>
      <c r="M131" s="19"/>
      <c r="N131" s="18"/>
      <c r="O131" s="17"/>
      <c r="P131" s="18"/>
      <c r="Q131" s="18"/>
      <c r="R131" s="17"/>
      <c r="S131" s="18"/>
      <c r="T131" s="18"/>
      <c r="U131" s="113"/>
    </row>
    <row r="132" spans="1:23" ht="15" customHeight="1" x14ac:dyDescent="0.15"/>
    <row r="133" spans="1:23" ht="15" customHeight="1" x14ac:dyDescent="0.15"/>
    <row r="134" spans="1:23" ht="24" customHeight="1" x14ac:dyDescent="0.25">
      <c r="A134" s="388" t="str">
        <f>A101</f>
        <v>代　　価　　表</v>
      </c>
      <c r="B134" s="389"/>
      <c r="C134" s="389"/>
      <c r="D134" s="389"/>
      <c r="E134" s="389"/>
      <c r="F134" s="389"/>
      <c r="G134" s="389"/>
      <c r="H134" s="389"/>
      <c r="I134" s="389"/>
      <c r="J134" s="389"/>
      <c r="K134" s="389"/>
      <c r="L134" s="389"/>
      <c r="M134" s="389"/>
      <c r="N134" s="389"/>
      <c r="O134" s="389"/>
      <c r="P134" s="389"/>
      <c r="Q134" s="389"/>
      <c r="R134" s="389"/>
      <c r="S134" s="389"/>
      <c r="T134" s="389"/>
      <c r="U134" s="389"/>
    </row>
    <row r="135" spans="1:23" ht="15" customHeight="1" thickBot="1" x14ac:dyDescent="0.2">
      <c r="T135" s="398" t="str">
        <f>"第"&amp;W135&amp;"号"</f>
        <v>第５号</v>
      </c>
      <c r="U135" s="398"/>
      <c r="W135" s="33" t="s">
        <v>91</v>
      </c>
    </row>
    <row r="136" spans="1:23" ht="15" customHeight="1" x14ac:dyDescent="0.15">
      <c r="A136" s="393" t="s">
        <v>2</v>
      </c>
      <c r="B136" s="393" t="s">
        <v>13</v>
      </c>
      <c r="C136" s="390" t="s">
        <v>3</v>
      </c>
      <c r="D136" s="393" t="s">
        <v>4</v>
      </c>
      <c r="E136" s="395" t="s">
        <v>5</v>
      </c>
      <c r="F136" s="395"/>
      <c r="G136" s="395"/>
      <c r="H136" s="395"/>
      <c r="I136" s="395"/>
      <c r="J136" s="395"/>
      <c r="K136" s="395"/>
      <c r="L136" s="395"/>
      <c r="M136" s="396" t="s">
        <v>9</v>
      </c>
      <c r="N136" s="395"/>
      <c r="O136" s="395"/>
      <c r="P136" s="395"/>
      <c r="Q136" s="395"/>
      <c r="R136" s="395"/>
      <c r="S136" s="395"/>
      <c r="T136" s="395"/>
      <c r="U136" s="390" t="s">
        <v>11</v>
      </c>
    </row>
    <row r="137" spans="1:23" ht="15" customHeight="1" thickBot="1" x14ac:dyDescent="0.2">
      <c r="A137" s="394"/>
      <c r="B137" s="394"/>
      <c r="C137" s="391"/>
      <c r="D137" s="394"/>
      <c r="E137" s="354" t="s">
        <v>6</v>
      </c>
      <c r="F137" s="354"/>
      <c r="G137" s="49"/>
      <c r="H137" s="104" t="s">
        <v>7</v>
      </c>
      <c r="I137" s="48"/>
      <c r="J137" s="49"/>
      <c r="K137" s="104" t="s">
        <v>8</v>
      </c>
      <c r="L137" s="48"/>
      <c r="M137" s="392" t="s">
        <v>6</v>
      </c>
      <c r="N137" s="354"/>
      <c r="O137" s="49"/>
      <c r="P137" s="48" t="s">
        <v>7</v>
      </c>
      <c r="Q137" s="48"/>
      <c r="R137" s="49"/>
      <c r="S137" s="48" t="s">
        <v>8</v>
      </c>
      <c r="T137" s="48"/>
      <c r="U137" s="391"/>
    </row>
    <row r="138" spans="1:23" ht="15" customHeight="1" x14ac:dyDescent="0.15">
      <c r="A138" s="97"/>
      <c r="B138" s="20"/>
      <c r="C138" s="114"/>
      <c r="D138" s="38"/>
      <c r="E138" s="21"/>
      <c r="F138" s="123"/>
      <c r="G138" s="23" t="str">
        <f>IF(H138&gt;0,"[","")</f>
        <v/>
      </c>
      <c r="H138" s="105"/>
      <c r="I138" s="25" t="str">
        <f>IF(H138&gt;0,"]","")</f>
        <v/>
      </c>
      <c r="J138" s="23" t="str">
        <f>IF(K138&gt;0,"[","")</f>
        <v/>
      </c>
      <c r="K138" s="105"/>
      <c r="L138" s="25" t="str">
        <f>IF(K138&gt;0,"]","")</f>
        <v/>
      </c>
      <c r="M138" s="26"/>
      <c r="N138" s="25"/>
      <c r="O138" s="23" t="str">
        <f>IF(P138&gt;0,"[","")</f>
        <v/>
      </c>
      <c r="P138" s="24"/>
      <c r="Q138" s="25" t="str">
        <f>IF(P138&gt;0,"]","")</f>
        <v/>
      </c>
      <c r="R138" s="23" t="str">
        <f>IF(S138&gt;0,"[","")</f>
        <v/>
      </c>
      <c r="S138" s="24"/>
      <c r="T138" s="25" t="str">
        <f>IF(S138&gt;0,"]","")</f>
        <v/>
      </c>
      <c r="U138" s="109"/>
    </row>
    <row r="139" spans="1:23" ht="15" customHeight="1" x14ac:dyDescent="0.15">
      <c r="A139" s="4"/>
      <c r="B139" s="3"/>
      <c r="C139" s="115"/>
      <c r="D139" s="39"/>
      <c r="E139" s="4"/>
      <c r="F139" s="124"/>
      <c r="G139" s="7" t="str">
        <f>IF(H139&gt;0,"(","")</f>
        <v/>
      </c>
      <c r="I139" t="str">
        <f>IF(H139&gt;0,")","")</f>
        <v/>
      </c>
      <c r="J139" s="7" t="str">
        <f>IF(K139&gt;0,"(","")</f>
        <v/>
      </c>
      <c r="L139" t="str">
        <f>IF(K139&gt;0,")","")</f>
        <v/>
      </c>
      <c r="M139" s="8"/>
      <c r="O139" s="7" t="str">
        <f>IF(P139&gt;0,"(","")</f>
        <v/>
      </c>
      <c r="P139" s="1"/>
      <c r="Q139" t="str">
        <f>IF(P139&gt;0,")","")</f>
        <v/>
      </c>
      <c r="R139" s="7" t="str">
        <f>IF(S139&gt;0,"(","")</f>
        <v/>
      </c>
      <c r="S139" s="1"/>
      <c r="T139" t="str">
        <f>IF(S139&gt;0,")","")</f>
        <v/>
      </c>
      <c r="U139" s="110"/>
    </row>
    <row r="140" spans="1:23" ht="15" customHeight="1" x14ac:dyDescent="0.15">
      <c r="A140" s="4"/>
      <c r="B140" s="3"/>
      <c r="C140" s="115"/>
      <c r="D140" s="40"/>
      <c r="E140" s="28"/>
      <c r="F140" s="125"/>
      <c r="G140" s="30"/>
      <c r="H140" s="106"/>
      <c r="I140" s="31"/>
      <c r="J140" s="30"/>
      <c r="K140" s="106"/>
      <c r="L140" s="31"/>
      <c r="M140" s="32"/>
      <c r="N140" s="31"/>
      <c r="O140" s="30"/>
      <c r="P140" s="31"/>
      <c r="Q140" s="31"/>
      <c r="R140" s="30"/>
      <c r="S140" s="31"/>
      <c r="T140" s="31"/>
      <c r="U140" s="111"/>
    </row>
    <row r="141" spans="1:23" ht="15" customHeight="1" x14ac:dyDescent="0.15">
      <c r="A141" s="10"/>
      <c r="B141" s="9"/>
      <c r="C141" s="116"/>
      <c r="D141" s="39"/>
      <c r="E141" s="4"/>
      <c r="F141" s="124"/>
      <c r="G141" s="7" t="str">
        <f>IF(H141&gt;0,"[","")</f>
        <v/>
      </c>
      <c r="I141" t="str">
        <f>IF(H141&gt;0,"]","")</f>
        <v/>
      </c>
      <c r="J141" s="7" t="str">
        <f>IF(K141&gt;0,"[","")</f>
        <v/>
      </c>
      <c r="L141" t="str">
        <f>IF(K141&gt;0,"]","")</f>
        <v/>
      </c>
      <c r="M141" s="8"/>
      <c r="O141" s="7" t="str">
        <f>IF(P141&gt;0,"[","")</f>
        <v/>
      </c>
      <c r="P141" s="1"/>
      <c r="Q141" t="str">
        <f>IF(P141&gt;0,"]","")</f>
        <v/>
      </c>
      <c r="R141" s="7" t="str">
        <f>IF(S141&gt;0,"[","")</f>
        <v/>
      </c>
      <c r="S141" s="1"/>
      <c r="T141" t="str">
        <f>IF(S141&gt;0,"]","")</f>
        <v/>
      </c>
      <c r="U141" s="110"/>
    </row>
    <row r="142" spans="1:23" ht="15" customHeight="1" x14ac:dyDescent="0.15">
      <c r="A142" s="4"/>
      <c r="B142" s="3"/>
      <c r="C142" s="115"/>
      <c r="D142" s="39"/>
      <c r="E142" s="4"/>
      <c r="F142" s="124"/>
      <c r="G142" s="7" t="str">
        <f>IF(H142&gt;0,"(","")</f>
        <v/>
      </c>
      <c r="I142" t="str">
        <f>IF(H142&gt;0,")","")</f>
        <v/>
      </c>
      <c r="J142" s="7" t="str">
        <f>IF(K142&gt;0,"(","")</f>
        <v/>
      </c>
      <c r="L142" t="str">
        <f>IF(K142&gt;0,")","")</f>
        <v/>
      </c>
      <c r="M142" s="8"/>
      <c r="O142" s="7" t="str">
        <f>IF(P142&gt;0,"(","")</f>
        <v/>
      </c>
      <c r="P142" s="1"/>
      <c r="Q142" t="str">
        <f>IF(P142&gt;0,")","")</f>
        <v/>
      </c>
      <c r="R142" s="7" t="str">
        <f>IF(S142&gt;0,"(","")</f>
        <v/>
      </c>
      <c r="S142" s="1"/>
      <c r="T142" t="str">
        <f>IF(S142&gt;0,")","")</f>
        <v/>
      </c>
      <c r="U142" s="110"/>
    </row>
    <row r="143" spans="1:23" ht="15" customHeight="1" x14ac:dyDescent="0.15">
      <c r="A143" s="4"/>
      <c r="B143" s="3"/>
      <c r="C143" s="115"/>
      <c r="D143" s="39"/>
      <c r="E143" s="4"/>
      <c r="F143" s="124"/>
      <c r="G143" s="7"/>
      <c r="J143" s="7"/>
      <c r="K143" s="103">
        <f>ROUNDDOWN(E142*(H141+H142+H143),0)</f>
        <v>0</v>
      </c>
      <c r="M143" s="8"/>
      <c r="O143" s="7"/>
      <c r="R143" s="7"/>
      <c r="U143" s="110"/>
    </row>
    <row r="144" spans="1:23" ht="15" customHeight="1" x14ac:dyDescent="0.15">
      <c r="A144" s="10"/>
      <c r="B144" s="9"/>
      <c r="C144" s="116"/>
      <c r="D144" s="41"/>
      <c r="E144" s="94"/>
      <c r="F144" s="126"/>
      <c r="G144" s="6" t="str">
        <f>IF(H144&gt;0,"[","")</f>
        <v/>
      </c>
      <c r="H144" s="107"/>
      <c r="I144" s="2" t="str">
        <f>IF(H144&gt;0,"]","")</f>
        <v/>
      </c>
      <c r="J144" s="6" t="str">
        <f>IF(K144&gt;0,"[","")</f>
        <v/>
      </c>
      <c r="K144" s="107"/>
      <c r="L144" s="2" t="str">
        <f>IF(K144&gt;0,"]","")</f>
        <v/>
      </c>
      <c r="M144" s="13"/>
      <c r="N144" s="2"/>
      <c r="O144" s="6" t="str">
        <f>IF(P144&gt;0,"[","")</f>
        <v/>
      </c>
      <c r="P144" s="12"/>
      <c r="Q144" s="2" t="str">
        <f>IF(P144&gt;0,"]","")</f>
        <v/>
      </c>
      <c r="R144" s="6" t="str">
        <f>IF(S144&gt;0,"[","")</f>
        <v/>
      </c>
      <c r="S144" s="12"/>
      <c r="T144" s="2" t="str">
        <f>IF(S144&gt;0,"]","")</f>
        <v/>
      </c>
      <c r="U144" s="112"/>
    </row>
    <row r="145" spans="1:21" ht="15" customHeight="1" x14ac:dyDescent="0.15">
      <c r="A145" s="4"/>
      <c r="B145" s="3"/>
      <c r="C145" s="115"/>
      <c r="D145" s="39"/>
      <c r="E145" s="95"/>
      <c r="F145" s="124"/>
      <c r="G145" s="7" t="str">
        <f>IF(H145&gt;0,"(","")</f>
        <v/>
      </c>
      <c r="I145" t="str">
        <f>IF(H145&gt;0,")","")</f>
        <v/>
      </c>
      <c r="J145" s="7" t="str">
        <f>IF(K145&gt;0,"(","")</f>
        <v/>
      </c>
      <c r="L145" t="str">
        <f>IF(K145&gt;0,")","")</f>
        <v/>
      </c>
      <c r="M145" s="8"/>
      <c r="O145" s="7" t="str">
        <f>IF(P145&gt;0,"(","")</f>
        <v/>
      </c>
      <c r="P145" s="1"/>
      <c r="Q145" t="str">
        <f>IF(P145&gt;0,")","")</f>
        <v/>
      </c>
      <c r="R145" s="7" t="str">
        <f>IF(S145&gt;0,"(","")</f>
        <v/>
      </c>
      <c r="S145" s="1"/>
      <c r="T145" t="str">
        <f>IF(S145&gt;0,")","")</f>
        <v/>
      </c>
      <c r="U145" s="110"/>
    </row>
    <row r="146" spans="1:21" ht="15" customHeight="1" x14ac:dyDescent="0.15">
      <c r="A146" s="28"/>
      <c r="B146" s="27"/>
      <c r="C146" s="117"/>
      <c r="D146" s="40"/>
      <c r="E146" s="96"/>
      <c r="F146" s="124"/>
      <c r="G146" s="7"/>
      <c r="J146" s="7"/>
      <c r="K146" s="106">
        <f>ROUNDDOWN(E145*(H144+H145+H146),0)</f>
        <v>0</v>
      </c>
      <c r="M146" s="8"/>
      <c r="O146" s="7"/>
      <c r="R146" s="7"/>
      <c r="U146" s="110"/>
    </row>
    <row r="147" spans="1:21" ht="15" customHeight="1" x14ac:dyDescent="0.15">
      <c r="A147" s="4"/>
      <c r="B147" s="3"/>
      <c r="C147" s="115"/>
      <c r="D147" s="39"/>
      <c r="E147" s="4"/>
      <c r="F147" s="126"/>
      <c r="G147" s="6" t="str">
        <f>IF(H147&gt;0,"[","")</f>
        <v/>
      </c>
      <c r="H147" s="107"/>
      <c r="I147" s="2" t="str">
        <f>IF(H147&gt;0,"]","")</f>
        <v/>
      </c>
      <c r="J147" s="6" t="str">
        <f>IF(K147&gt;0,"[","")</f>
        <v/>
      </c>
      <c r="L147" s="2" t="str">
        <f>IF(K147&gt;0,"]","")</f>
        <v/>
      </c>
      <c r="M147" s="13"/>
      <c r="N147" s="2"/>
      <c r="O147" s="6" t="str">
        <f>IF(P147&gt;0,"[","")</f>
        <v/>
      </c>
      <c r="P147" s="12"/>
      <c r="Q147" s="2" t="str">
        <f>IF(P147&gt;0,"]","")</f>
        <v/>
      </c>
      <c r="R147" s="6" t="str">
        <f>IF(S147&gt;0,"[","")</f>
        <v/>
      </c>
      <c r="S147" s="12"/>
      <c r="T147" s="2" t="str">
        <f>IF(S147&gt;0,"]","")</f>
        <v/>
      </c>
      <c r="U147" s="112"/>
    </row>
    <row r="148" spans="1:21" ht="15" customHeight="1" x14ac:dyDescent="0.15">
      <c r="A148" s="4"/>
      <c r="B148" s="3"/>
      <c r="C148" s="115"/>
      <c r="D148" s="39"/>
      <c r="E148" s="4"/>
      <c r="F148" s="124"/>
      <c r="G148" s="7" t="str">
        <f>IF(H148&gt;0,"(","")</f>
        <v/>
      </c>
      <c r="I148" t="str">
        <f>IF(H148&gt;0,")","")</f>
        <v/>
      </c>
      <c r="J148" s="7" t="str">
        <f>IF(K148&gt;0,"(","")</f>
        <v/>
      </c>
      <c r="L148" t="str">
        <f>IF(K148&gt;0,")","")</f>
        <v/>
      </c>
      <c r="M148" s="8"/>
      <c r="O148" s="7" t="str">
        <f>IF(P148&gt;0,"(","")</f>
        <v/>
      </c>
      <c r="P148" s="1"/>
      <c r="Q148" t="str">
        <f>IF(P148&gt;0,")","")</f>
        <v/>
      </c>
      <c r="R148" s="7" t="str">
        <f>IF(S148&gt;0,"(","")</f>
        <v/>
      </c>
      <c r="S148" s="1"/>
      <c r="T148" t="str">
        <f>IF(S148&gt;0,")","")</f>
        <v/>
      </c>
      <c r="U148" s="110"/>
    </row>
    <row r="149" spans="1:21" ht="15" customHeight="1" x14ac:dyDescent="0.15">
      <c r="A149" s="4"/>
      <c r="B149" s="3"/>
      <c r="C149" s="115"/>
      <c r="D149" s="39"/>
      <c r="E149" s="4"/>
      <c r="F149" s="124"/>
      <c r="G149" s="7"/>
      <c r="J149" s="7"/>
      <c r="K149" s="103">
        <f>K146+K143</f>
        <v>0</v>
      </c>
      <c r="M149" s="8"/>
      <c r="O149" s="7"/>
      <c r="R149" s="7"/>
      <c r="U149" s="110"/>
    </row>
    <row r="150" spans="1:21" ht="15" customHeight="1" x14ac:dyDescent="0.15">
      <c r="A150" s="10"/>
      <c r="B150" s="9"/>
      <c r="C150" s="116"/>
      <c r="D150" s="41"/>
      <c r="E150" s="94"/>
      <c r="F150" s="126"/>
      <c r="G150" s="6" t="str">
        <f>IF(H150&gt;0,"[","")</f>
        <v/>
      </c>
      <c r="H150" s="107"/>
      <c r="I150" s="2" t="str">
        <f>IF(H150&gt;0,"]","")</f>
        <v/>
      </c>
      <c r="J150" s="6" t="str">
        <f>IF(K150&gt;0,"[","")</f>
        <v/>
      </c>
      <c r="K150" s="107"/>
      <c r="L150" s="2" t="str">
        <f>IF(K150&gt;0,"]","")</f>
        <v/>
      </c>
      <c r="M150" s="13"/>
      <c r="N150" s="2"/>
      <c r="O150" s="6" t="str">
        <f>IF(P150&gt;0,"[","")</f>
        <v/>
      </c>
      <c r="P150" s="12"/>
      <c r="Q150" s="2" t="str">
        <f>IF(P150&gt;0,"]","")</f>
        <v/>
      </c>
      <c r="R150" s="6" t="str">
        <f>IF(S150&gt;0,"[","")</f>
        <v/>
      </c>
      <c r="S150" s="12"/>
      <c r="T150" s="2" t="str">
        <f>IF(S150&gt;0,"]","")</f>
        <v/>
      </c>
      <c r="U150" s="112"/>
    </row>
    <row r="151" spans="1:21" ht="15" customHeight="1" x14ac:dyDescent="0.15">
      <c r="A151" s="4"/>
      <c r="B151" s="3"/>
      <c r="C151" s="115"/>
      <c r="D151" s="39"/>
      <c r="E151" s="95"/>
      <c r="F151" s="124"/>
      <c r="G151" s="7" t="str">
        <f>IF(H151&gt;0,"(","")</f>
        <v/>
      </c>
      <c r="I151" t="str">
        <f>IF(H151&gt;0,")","")</f>
        <v/>
      </c>
      <c r="J151" s="7" t="str">
        <f>IF(K151&gt;0,"(","")</f>
        <v/>
      </c>
      <c r="L151" t="str">
        <f>IF(K151&gt;0,")","")</f>
        <v/>
      </c>
      <c r="M151" s="8"/>
      <c r="O151" s="7" t="str">
        <f>IF(P151&gt;0,"(","")</f>
        <v/>
      </c>
      <c r="P151" s="1"/>
      <c r="Q151" t="str">
        <f>IF(P151&gt;0,")","")</f>
        <v/>
      </c>
      <c r="R151" s="7" t="str">
        <f>IF(S151&gt;0,"(","")</f>
        <v/>
      </c>
      <c r="S151" s="1"/>
      <c r="T151" t="str">
        <f>IF(S151&gt;0,")","")</f>
        <v/>
      </c>
      <c r="U151" s="110"/>
    </row>
    <row r="152" spans="1:21" ht="15" customHeight="1" x14ac:dyDescent="0.15">
      <c r="A152" s="28"/>
      <c r="B152" s="27"/>
      <c r="C152" s="117"/>
      <c r="D152" s="40"/>
      <c r="E152" s="96"/>
      <c r="F152" s="125"/>
      <c r="G152" s="30"/>
      <c r="H152" s="106"/>
      <c r="I152" s="31"/>
      <c r="J152" s="30"/>
      <c r="K152" s="106">
        <f>ROUNDDOWN(K149/6,0)</f>
        <v>0</v>
      </c>
      <c r="L152" s="31"/>
      <c r="M152" s="32"/>
      <c r="N152" s="31"/>
      <c r="O152" s="30"/>
      <c r="P152" s="31"/>
      <c r="Q152" s="31"/>
      <c r="R152" s="30"/>
      <c r="S152" s="31"/>
      <c r="T152" s="31"/>
      <c r="U152" s="111"/>
    </row>
    <row r="153" spans="1:21" ht="15" customHeight="1" x14ac:dyDescent="0.15">
      <c r="A153" s="4"/>
      <c r="B153" s="3"/>
      <c r="C153" s="115"/>
      <c r="D153" s="39"/>
      <c r="E153" s="4"/>
      <c r="F153" s="124"/>
      <c r="G153" s="7" t="str">
        <f>IF(H153&gt;0,"[","")</f>
        <v/>
      </c>
      <c r="I153" t="str">
        <f>IF(H153&gt;0,"]","")</f>
        <v/>
      </c>
      <c r="J153" s="7" t="str">
        <f>IF(K153&gt;0,"[","")</f>
        <v/>
      </c>
      <c r="L153" t="str">
        <f>IF(K153&gt;0,"]","")</f>
        <v/>
      </c>
      <c r="M153" s="8"/>
      <c r="O153" s="7" t="str">
        <f>IF(P153&gt;0,"[","")</f>
        <v/>
      </c>
      <c r="P153" s="1"/>
      <c r="Q153" t="str">
        <f>IF(P153&gt;0,"]","")</f>
        <v/>
      </c>
      <c r="R153" s="7" t="str">
        <f>IF(S153&gt;0,"[","")</f>
        <v/>
      </c>
      <c r="S153" s="1"/>
      <c r="T153" t="str">
        <f>IF(S153&gt;0,"]","")</f>
        <v/>
      </c>
      <c r="U153" s="110"/>
    </row>
    <row r="154" spans="1:21" ht="15" customHeight="1" x14ac:dyDescent="0.15">
      <c r="A154" s="4"/>
      <c r="B154" s="3"/>
      <c r="C154" s="115"/>
      <c r="D154" s="39"/>
      <c r="E154" s="4"/>
      <c r="F154" s="124"/>
      <c r="G154" s="7" t="str">
        <f>IF(H154&gt;0,"(","")</f>
        <v/>
      </c>
      <c r="I154" t="str">
        <f>IF(H154&gt;0,")","")</f>
        <v/>
      </c>
      <c r="J154" s="7" t="str">
        <f>IF(K154&gt;0,"(","")</f>
        <v/>
      </c>
      <c r="L154" t="str">
        <f>IF(K154&gt;0,")","")</f>
        <v/>
      </c>
      <c r="M154" s="8"/>
      <c r="O154" s="7" t="str">
        <f>IF(P154&gt;0,"(","")</f>
        <v/>
      </c>
      <c r="P154" s="1"/>
      <c r="Q154" t="str">
        <f>IF(P154&gt;0,")","")</f>
        <v/>
      </c>
      <c r="R154" s="7" t="str">
        <f>IF(S154&gt;0,"(","")</f>
        <v/>
      </c>
      <c r="S154" s="1"/>
      <c r="T154" t="str">
        <f>IF(S154&gt;0,")","")</f>
        <v/>
      </c>
      <c r="U154" s="110"/>
    </row>
    <row r="155" spans="1:21" ht="15" customHeight="1" x14ac:dyDescent="0.15">
      <c r="A155" s="4"/>
      <c r="B155" s="3"/>
      <c r="C155" s="115"/>
      <c r="D155" s="39"/>
      <c r="E155" s="4"/>
      <c r="F155" s="124"/>
      <c r="G155" s="7"/>
      <c r="J155" s="7"/>
      <c r="M155" s="8"/>
      <c r="O155" s="7"/>
      <c r="R155" s="7"/>
      <c r="U155" s="110"/>
    </row>
    <row r="156" spans="1:21" ht="15" customHeight="1" x14ac:dyDescent="0.15">
      <c r="A156" s="10"/>
      <c r="B156" s="9"/>
      <c r="C156" s="116"/>
      <c r="D156" s="41"/>
      <c r="E156" s="10"/>
      <c r="F156" s="126"/>
      <c r="G156" s="6" t="str">
        <f>IF(H156&gt;0,"[","")</f>
        <v/>
      </c>
      <c r="H156" s="107"/>
      <c r="I156" s="2" t="str">
        <f>IF(H156&gt;0,"]","")</f>
        <v/>
      </c>
      <c r="J156" s="6" t="str">
        <f>IF(K156&gt;0,"[","")</f>
        <v/>
      </c>
      <c r="K156" s="107"/>
      <c r="L156" s="2" t="str">
        <f>IF(K156&gt;0,"]","")</f>
        <v/>
      </c>
      <c r="M156" s="13"/>
      <c r="N156" s="2"/>
      <c r="O156" s="6" t="str">
        <f>IF(P156&gt;0,"[","")</f>
        <v/>
      </c>
      <c r="P156" s="12"/>
      <c r="Q156" s="2" t="str">
        <f>IF(P156&gt;0,"]","")</f>
        <v/>
      </c>
      <c r="R156" s="6" t="str">
        <f>IF(S156&gt;0,"[","")</f>
        <v/>
      </c>
      <c r="S156" s="12"/>
      <c r="T156" s="2" t="str">
        <f>IF(S156&gt;0,"]","")</f>
        <v/>
      </c>
      <c r="U156" s="112"/>
    </row>
    <row r="157" spans="1:21" ht="15" customHeight="1" x14ac:dyDescent="0.15">
      <c r="A157" s="4"/>
      <c r="B157" s="3"/>
      <c r="C157" s="115"/>
      <c r="D157" s="39"/>
      <c r="E157" s="4"/>
      <c r="F157" s="124"/>
      <c r="G157" s="7" t="str">
        <f>IF(H157&gt;0,"(","")</f>
        <v/>
      </c>
      <c r="I157" t="str">
        <f>IF(H157&gt;0,")","")</f>
        <v/>
      </c>
      <c r="J157" s="7" t="str">
        <f>IF(K157&gt;0,"(","")</f>
        <v/>
      </c>
      <c r="L157" t="str">
        <f>IF(K157&gt;0,")","")</f>
        <v/>
      </c>
      <c r="M157" s="8"/>
      <c r="O157" s="7" t="str">
        <f>IF(P157&gt;0,"(","")</f>
        <v/>
      </c>
      <c r="P157" s="1"/>
      <c r="Q157" t="str">
        <f>IF(P157&gt;0,")","")</f>
        <v/>
      </c>
      <c r="R157" s="7" t="str">
        <f>IF(S157&gt;0,"(","")</f>
        <v/>
      </c>
      <c r="S157" s="1"/>
      <c r="T157" t="str">
        <f>IF(S157&gt;0,")","")</f>
        <v/>
      </c>
      <c r="U157" s="110"/>
    </row>
    <row r="158" spans="1:21" ht="15" customHeight="1" x14ac:dyDescent="0.15">
      <c r="A158" s="28"/>
      <c r="B158" s="27"/>
      <c r="C158" s="117"/>
      <c r="D158" s="39"/>
      <c r="E158" s="4"/>
      <c r="F158" s="124"/>
      <c r="G158" s="7"/>
      <c r="J158" s="7"/>
      <c r="K158" s="106"/>
      <c r="M158" s="8"/>
      <c r="O158" s="7"/>
      <c r="R158" s="7"/>
      <c r="U158" s="110"/>
    </row>
    <row r="159" spans="1:21" ht="15" customHeight="1" x14ac:dyDescent="0.15">
      <c r="A159" s="4"/>
      <c r="B159" s="3"/>
      <c r="C159" s="115"/>
      <c r="D159" s="41"/>
      <c r="E159" s="10"/>
      <c r="F159" s="126"/>
      <c r="G159" s="6" t="str">
        <f>IF(H159&gt;0,"[","")</f>
        <v/>
      </c>
      <c r="H159" s="107"/>
      <c r="I159" s="2" t="str">
        <f>IF(H159&gt;0,"]","")</f>
        <v/>
      </c>
      <c r="J159" s="6" t="str">
        <f>IF(K159&gt;0,"[","")</f>
        <v/>
      </c>
      <c r="L159" s="2" t="str">
        <f>IF(K159&gt;0,"]","")</f>
        <v/>
      </c>
      <c r="M159" s="13"/>
      <c r="N159" s="2"/>
      <c r="O159" s="6" t="str">
        <f>IF(P159&gt;0,"[","")</f>
        <v/>
      </c>
      <c r="P159" s="12"/>
      <c r="Q159" s="2" t="str">
        <f>IF(P159&gt;0,"]","")</f>
        <v/>
      </c>
      <c r="R159" s="6" t="str">
        <f>IF(S159&gt;0,"[","")</f>
        <v/>
      </c>
      <c r="S159" s="12"/>
      <c r="T159" s="2" t="str">
        <f>IF(S159&gt;0,"]","")</f>
        <v/>
      </c>
      <c r="U159" s="112"/>
    </row>
    <row r="160" spans="1:21" ht="15" customHeight="1" x14ac:dyDescent="0.15">
      <c r="A160" s="4"/>
      <c r="B160" s="3"/>
      <c r="C160" s="115"/>
      <c r="D160" s="39"/>
      <c r="E160" s="4"/>
      <c r="F160" s="124"/>
      <c r="G160" s="7" t="str">
        <f>IF(H160&gt;0,"(","")</f>
        <v/>
      </c>
      <c r="I160" t="str">
        <f>IF(H160&gt;0,")","")</f>
        <v/>
      </c>
      <c r="J160" s="7" t="str">
        <f>IF(K160&gt;0,"(","")</f>
        <v/>
      </c>
      <c r="L160" t="str">
        <f>IF(K160&gt;0,")","")</f>
        <v/>
      </c>
      <c r="M160" s="8"/>
      <c r="O160" s="7" t="str">
        <f>IF(P160&gt;0,"(","")</f>
        <v/>
      </c>
      <c r="P160" s="1"/>
      <c r="Q160" t="str">
        <f>IF(P160&gt;0,")","")</f>
        <v/>
      </c>
      <c r="R160" s="7" t="str">
        <f>IF(S160&gt;0,"(","")</f>
        <v/>
      </c>
      <c r="S160" s="1"/>
      <c r="T160" t="str">
        <f>IF(S160&gt;0,")","")</f>
        <v/>
      </c>
      <c r="U160" s="110"/>
    </row>
    <row r="161" spans="1:21" ht="15" customHeight="1" x14ac:dyDescent="0.15">
      <c r="A161" s="28"/>
      <c r="B161" s="27"/>
      <c r="C161" s="117"/>
      <c r="D161" s="39"/>
      <c r="E161" s="4"/>
      <c r="F161" s="124"/>
      <c r="G161" s="7"/>
      <c r="J161" s="7"/>
      <c r="M161" s="8"/>
      <c r="O161" s="7"/>
      <c r="R161" s="7"/>
      <c r="U161" s="110"/>
    </row>
    <row r="162" spans="1:21" ht="15" customHeight="1" x14ac:dyDescent="0.15">
      <c r="A162" s="10"/>
      <c r="B162" s="9"/>
      <c r="C162" s="116"/>
      <c r="D162" s="41"/>
      <c r="E162" s="10"/>
      <c r="F162" s="126"/>
      <c r="G162" s="6" t="str">
        <f>IF(H162&gt;0,"[","")</f>
        <v/>
      </c>
      <c r="H162" s="107"/>
      <c r="I162" s="2" t="str">
        <f>IF(H162&gt;0,"]","")</f>
        <v/>
      </c>
      <c r="J162" s="6" t="str">
        <f>IF(K162&gt;0,"[","")</f>
        <v/>
      </c>
      <c r="K162" s="107"/>
      <c r="L162" s="2" t="str">
        <f>IF(K162&gt;0,"]","")</f>
        <v/>
      </c>
      <c r="M162" s="13"/>
      <c r="N162" s="2"/>
      <c r="O162" s="6" t="str">
        <f>IF(P162&gt;0,"[","")</f>
        <v/>
      </c>
      <c r="P162" s="12"/>
      <c r="Q162" s="2" t="str">
        <f>IF(P162&gt;0,"]","")</f>
        <v/>
      </c>
      <c r="R162" s="6" t="str">
        <f>IF(S162&gt;0,"[","")</f>
        <v/>
      </c>
      <c r="S162" s="12"/>
      <c r="T162" s="2" t="str">
        <f>IF(S162&gt;0,"]","")</f>
        <v/>
      </c>
      <c r="U162" s="112"/>
    </row>
    <row r="163" spans="1:21" ht="15" customHeight="1" x14ac:dyDescent="0.15">
      <c r="A163" s="4"/>
      <c r="B163" s="3"/>
      <c r="C163" s="115"/>
      <c r="D163" s="39"/>
      <c r="E163" s="4"/>
      <c r="F163" s="124"/>
      <c r="G163" s="7" t="str">
        <f>IF(H163&gt;0,"(","")</f>
        <v/>
      </c>
      <c r="I163" t="str">
        <f>IF(H163&gt;0,")","")</f>
        <v/>
      </c>
      <c r="J163" s="7" t="str">
        <f>IF(K163&gt;0,"(","")</f>
        <v/>
      </c>
      <c r="L163" t="str">
        <f>IF(K163&gt;0,")","")</f>
        <v/>
      </c>
      <c r="M163" s="8"/>
      <c r="O163" s="7" t="str">
        <f>IF(P163&gt;0,"(","")</f>
        <v/>
      </c>
      <c r="P163" s="1"/>
      <c r="Q163" t="str">
        <f>IF(P163&gt;0,")","")</f>
        <v/>
      </c>
      <c r="R163" s="7" t="str">
        <f>IF(S163&gt;0,"(","")</f>
        <v/>
      </c>
      <c r="S163" s="1"/>
      <c r="T163" t="str">
        <f>IF(S163&gt;0,")","")</f>
        <v/>
      </c>
      <c r="U163" s="110"/>
    </row>
    <row r="164" spans="1:21" ht="15" customHeight="1" thickBot="1" x14ac:dyDescent="0.2">
      <c r="A164" s="15"/>
      <c r="B164" s="14"/>
      <c r="C164" s="121"/>
      <c r="D164" s="42"/>
      <c r="E164" s="15"/>
      <c r="F164" s="127"/>
      <c r="G164" s="17"/>
      <c r="H164" s="108"/>
      <c r="I164" s="18"/>
      <c r="J164" s="17"/>
      <c r="K164" s="108"/>
      <c r="L164" s="18"/>
      <c r="M164" s="19"/>
      <c r="N164" s="18"/>
      <c r="O164" s="17"/>
      <c r="P164" s="18"/>
      <c r="Q164" s="18"/>
      <c r="R164" s="17"/>
      <c r="S164" s="18"/>
      <c r="T164" s="18"/>
      <c r="U164" s="113"/>
    </row>
    <row r="165" spans="1:21" ht="15" customHeight="1" x14ac:dyDescent="0.15"/>
  </sheetData>
  <mergeCells count="55">
    <mergeCell ref="B136:B137"/>
    <mergeCell ref="C136:C137"/>
    <mergeCell ref="D136:D137"/>
    <mergeCell ref="E136:L136"/>
    <mergeCell ref="M136:T136"/>
    <mergeCell ref="U136:U137"/>
    <mergeCell ref="A101:U101"/>
    <mergeCell ref="T102:U102"/>
    <mergeCell ref="A103:A104"/>
    <mergeCell ref="B103:B104"/>
    <mergeCell ref="C103:C104"/>
    <mergeCell ref="D103:D104"/>
    <mergeCell ref="E103:L103"/>
    <mergeCell ref="M103:T103"/>
    <mergeCell ref="E137:F137"/>
    <mergeCell ref="M137:N137"/>
    <mergeCell ref="M104:N104"/>
    <mergeCell ref="A134:U134"/>
    <mergeCell ref="T135:U135"/>
    <mergeCell ref="A136:A137"/>
    <mergeCell ref="U103:U104"/>
    <mergeCell ref="E104:F104"/>
    <mergeCell ref="E70:L70"/>
    <mergeCell ref="M70:T70"/>
    <mergeCell ref="U70:U71"/>
    <mergeCell ref="E71:F71"/>
    <mergeCell ref="M71:N71"/>
    <mergeCell ref="A70:A71"/>
    <mergeCell ref="B70:B71"/>
    <mergeCell ref="C70:C71"/>
    <mergeCell ref="D70:D71"/>
    <mergeCell ref="B37:B38"/>
    <mergeCell ref="A68:U68"/>
    <mergeCell ref="T69:U69"/>
    <mergeCell ref="M38:N38"/>
    <mergeCell ref="M37:T37"/>
    <mergeCell ref="E38:F38"/>
    <mergeCell ref="A35:U35"/>
    <mergeCell ref="T36:U36"/>
    <mergeCell ref="U37:U38"/>
    <mergeCell ref="A37:A38"/>
    <mergeCell ref="C37:C38"/>
    <mergeCell ref="D37:D38"/>
    <mergeCell ref="E37:L37"/>
    <mergeCell ref="A2:U2"/>
    <mergeCell ref="T3:U3"/>
    <mergeCell ref="A4:A5"/>
    <mergeCell ref="B4:B5"/>
    <mergeCell ref="C4:C5"/>
    <mergeCell ref="D4:D5"/>
    <mergeCell ref="E4:L4"/>
    <mergeCell ref="M4:T4"/>
    <mergeCell ref="M5:N5"/>
    <mergeCell ref="U4:U5"/>
    <mergeCell ref="E5:F5"/>
  </mergeCells>
  <phoneticPr fontId="2"/>
  <printOptions horizontalCentered="1" verticalCentered="1"/>
  <pageMargins left="0.39370078740157483" right="0.39370078740157483" top="0.59055118110236227" bottom="0.39370078740157483" header="0" footer="0"/>
  <pageSetup paperSize="9" orientation="landscape" verticalDpi="0" r:id="rId1"/>
  <headerFooter scaleWithDoc="0" alignWithMargins="0"/>
  <rowBreaks count="4" manualBreakCount="4">
    <brk id="33" max="20" man="1"/>
    <brk id="66" max="20" man="1"/>
    <brk id="99" max="20" man="1"/>
    <brk id="132"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F670"/>
  <sheetViews>
    <sheetView zoomScaleNormal="100" workbookViewId="0">
      <pane xSplit="4" ySplit="5" topLeftCell="E6" activePane="bottomRight" state="frozen"/>
      <selection activeCell="A5" sqref="A5:E5"/>
      <selection pane="topRight" activeCell="A5" sqref="A5:E5"/>
      <selection pane="bottomLeft" activeCell="A5" sqref="A5:E5"/>
      <selection pane="bottomRight" activeCell="A5" sqref="A5:E5"/>
    </sheetView>
  </sheetViews>
  <sheetFormatPr defaultRowHeight="12" x14ac:dyDescent="0.15"/>
  <cols>
    <col min="1" max="1" width="1.7109375" style="103" customWidth="1"/>
    <col min="2" max="4" width="12.85546875" style="91" customWidth="1"/>
    <col min="5" max="11" width="11.42578125" style="91" customWidth="1"/>
    <col min="12" max="16" width="11.42578125" style="103" customWidth="1"/>
    <col min="17" max="17" width="4.28515625" style="103" bestFit="1" customWidth="1"/>
    <col min="18" max="19" width="9.140625" style="103"/>
    <col min="20" max="21" width="9.28515625" style="103" bestFit="1" customWidth="1"/>
    <col min="22" max="25" width="11.7109375" style="103" bestFit="1" customWidth="1"/>
    <col min="26" max="26" width="10.42578125" style="103" bestFit="1" customWidth="1"/>
    <col min="27" max="28" width="11.7109375" style="103" bestFit="1" customWidth="1"/>
    <col min="29" max="29" width="10.5703125" style="103" bestFit="1" customWidth="1"/>
    <col min="30" max="31" width="11.5703125" style="103" bestFit="1" customWidth="1"/>
    <col min="32" max="32" width="11.5703125" style="103" customWidth="1"/>
    <col min="33" max="33" width="9.140625" style="103"/>
    <col min="34" max="34" width="9.7109375" style="103" bestFit="1" customWidth="1"/>
    <col min="35" max="36" width="11.5703125" style="91" bestFit="1" customWidth="1"/>
    <col min="37" max="37" width="10.42578125" style="91" bestFit="1" customWidth="1"/>
    <col min="38" max="39" width="11.5703125" style="91" bestFit="1" customWidth="1"/>
    <col min="40" max="40" width="11.5703125" style="91" hidden="1" customWidth="1"/>
    <col min="41" max="41" width="11.5703125" style="91" bestFit="1" customWidth="1"/>
    <col min="42" max="42" width="10.42578125" style="91" bestFit="1" customWidth="1"/>
    <col min="43" max="45" width="10.42578125" style="91" customWidth="1"/>
    <col min="46" max="46" width="10.42578125" style="91" hidden="1" customWidth="1"/>
    <col min="47" max="47" width="10.42578125" style="91" customWidth="1"/>
    <col min="48" max="48" width="11.7109375" style="103" bestFit="1" customWidth="1"/>
    <col min="49" max="49" width="10.5703125" style="103" bestFit="1" customWidth="1"/>
    <col min="50" max="50" width="11.7109375" style="103" bestFit="1" customWidth="1"/>
    <col min="51" max="51" width="10.5703125" style="103" bestFit="1" customWidth="1"/>
    <col min="52" max="53" width="9.42578125" style="103" bestFit="1" customWidth="1"/>
    <col min="54" max="58" width="9.28515625" style="103" bestFit="1" customWidth="1"/>
    <col min="59" max="16384" width="9.140625" style="103"/>
  </cols>
  <sheetData>
    <row r="2" spans="2:47" ht="12.75" thickBot="1" x14ac:dyDescent="0.2">
      <c r="B2" s="103"/>
      <c r="P2" s="138" t="s">
        <v>14</v>
      </c>
      <c r="Q2" s="103">
        <v>1</v>
      </c>
      <c r="AI2" s="419" t="str">
        <f>B2&amp;"設計額比較表"</f>
        <v>設計額比較表</v>
      </c>
      <c r="AJ2" s="419"/>
      <c r="AK2" s="419"/>
      <c r="AL2" s="419"/>
      <c r="AM2" s="419"/>
      <c r="AN2" s="419"/>
      <c r="AO2" s="419"/>
      <c r="AP2" s="419"/>
      <c r="AQ2" s="420"/>
      <c r="AR2" s="420"/>
      <c r="AS2" s="420"/>
      <c r="AT2" s="134"/>
      <c r="AU2" s="134"/>
    </row>
    <row r="3" spans="2:47" ht="12.75" thickBot="1" x14ac:dyDescent="0.2">
      <c r="B3" s="139"/>
      <c r="C3" s="102"/>
      <c r="D3" s="140"/>
      <c r="E3" s="98" t="s">
        <v>15</v>
      </c>
      <c r="F3" s="98" t="s">
        <v>16</v>
      </c>
      <c r="G3" s="98" t="s">
        <v>17</v>
      </c>
      <c r="H3" s="98" t="s">
        <v>18</v>
      </c>
      <c r="I3" s="98" t="s">
        <v>19</v>
      </c>
      <c r="J3" s="98" t="s">
        <v>20</v>
      </c>
      <c r="K3" s="98" t="s">
        <v>21</v>
      </c>
      <c r="L3" s="141" t="s">
        <v>22</v>
      </c>
      <c r="M3" s="141" t="s">
        <v>23</v>
      </c>
      <c r="N3" s="141" t="s">
        <v>83</v>
      </c>
      <c r="O3" s="141" t="s">
        <v>84</v>
      </c>
      <c r="P3" s="105"/>
      <c r="Q3" s="142"/>
    </row>
    <row r="4" spans="2:47" x14ac:dyDescent="0.15">
      <c r="B4" s="143"/>
      <c r="C4" s="144" t="str">
        <f>見積明細!B4</f>
        <v>工種別内訳表</v>
      </c>
      <c r="D4" s="88"/>
      <c r="E4" s="93"/>
      <c r="F4" s="93"/>
      <c r="G4" s="93"/>
      <c r="H4" s="93"/>
      <c r="I4" s="93"/>
      <c r="J4" s="93"/>
      <c r="K4" s="93"/>
      <c r="L4" s="145"/>
      <c r="M4" s="145"/>
      <c r="N4" s="145"/>
      <c r="O4" s="145"/>
      <c r="P4" s="146" t="s">
        <v>24</v>
      </c>
      <c r="Q4" s="142"/>
      <c r="AI4" s="118"/>
      <c r="AJ4" s="122">
        <f>E5</f>
        <v>0</v>
      </c>
      <c r="AK4" s="122">
        <f t="shared" ref="AK4:AP4" si="0">F5</f>
        <v>0</v>
      </c>
      <c r="AL4" s="122">
        <f t="shared" si="0"/>
        <v>0</v>
      </c>
      <c r="AM4" s="122">
        <f t="shared" si="0"/>
        <v>0</v>
      </c>
      <c r="AN4" s="122">
        <f t="shared" si="0"/>
        <v>0</v>
      </c>
      <c r="AO4" s="122">
        <f t="shared" si="0"/>
        <v>0</v>
      </c>
      <c r="AP4" s="122">
        <f t="shared" si="0"/>
        <v>0</v>
      </c>
      <c r="AQ4" s="165">
        <f>L5</f>
        <v>0</v>
      </c>
      <c r="AR4" s="122">
        <f>M5</f>
        <v>0</v>
      </c>
      <c r="AS4" s="122">
        <f>N5</f>
        <v>0</v>
      </c>
      <c r="AT4" s="122">
        <f>O5</f>
        <v>0</v>
      </c>
      <c r="AU4" s="135"/>
    </row>
    <row r="5" spans="2:47" x14ac:dyDescent="0.15">
      <c r="B5" s="143"/>
      <c r="D5" s="89"/>
      <c r="E5" s="99"/>
      <c r="F5" s="99"/>
      <c r="G5" s="99"/>
      <c r="H5" s="99"/>
      <c r="I5" s="99"/>
      <c r="J5" s="99"/>
      <c r="K5" s="99"/>
      <c r="L5" s="99"/>
      <c r="M5" s="147"/>
      <c r="N5" s="147"/>
      <c r="O5" s="147"/>
      <c r="Q5" s="142"/>
      <c r="AI5" s="119" t="s">
        <v>57</v>
      </c>
      <c r="AJ5" s="119"/>
      <c r="AK5" s="119"/>
      <c r="AL5" s="119"/>
      <c r="AM5" s="119"/>
      <c r="AN5" s="119"/>
      <c r="AO5" s="119"/>
      <c r="AP5" s="119"/>
      <c r="AQ5" s="166"/>
      <c r="AR5" s="119"/>
      <c r="AS5" s="119"/>
      <c r="AT5" s="119"/>
    </row>
    <row r="6" spans="2:47" x14ac:dyDescent="0.15">
      <c r="B6" s="148"/>
      <c r="C6" s="92"/>
      <c r="D6" s="92"/>
      <c r="E6" s="100" t="s">
        <v>25</v>
      </c>
      <c r="F6" s="100" t="s">
        <v>25</v>
      </c>
      <c r="G6" s="100" t="s">
        <v>25</v>
      </c>
      <c r="H6" s="100" t="s">
        <v>25</v>
      </c>
      <c r="I6" s="100" t="s">
        <v>25</v>
      </c>
      <c r="J6" s="100" t="s">
        <v>25</v>
      </c>
      <c r="K6" s="100" t="s">
        <v>25</v>
      </c>
      <c r="L6" s="149" t="s">
        <v>25</v>
      </c>
      <c r="M6" s="149" t="s">
        <v>25</v>
      </c>
      <c r="N6" s="149" t="s">
        <v>25</v>
      </c>
      <c r="O6" s="149" t="s">
        <v>25</v>
      </c>
      <c r="P6" s="150"/>
      <c r="Q6" s="142"/>
      <c r="AI6" s="119" t="s">
        <v>65</v>
      </c>
      <c r="AJ6" s="119" t="e">
        <f>#REF!+#REF!</f>
        <v>#REF!</v>
      </c>
      <c r="AK6" s="119" t="e">
        <f>#REF!+#REF!</f>
        <v>#REF!</v>
      </c>
      <c r="AL6" s="119" t="e">
        <f>#REF!+#REF!</f>
        <v>#REF!</v>
      </c>
      <c r="AM6" s="119" t="e">
        <f>#REF!+#REF!</f>
        <v>#REF!</v>
      </c>
      <c r="AN6" s="119" t="e">
        <f>#REF!+#REF!</f>
        <v>#REF!</v>
      </c>
      <c r="AO6" s="119" t="e">
        <f>#REF!+#REF!</f>
        <v>#REF!</v>
      </c>
      <c r="AP6" s="119" t="e">
        <f>#REF!+#REF!</f>
        <v>#REF!</v>
      </c>
      <c r="AQ6" s="166" t="e">
        <f>#REF!+#REF!</f>
        <v>#REF!</v>
      </c>
      <c r="AR6" s="119" t="e">
        <f>#REF!+#REF!</f>
        <v>#REF!</v>
      </c>
      <c r="AS6" s="119" t="e">
        <f>#REF!+#REF!</f>
        <v>#REF!</v>
      </c>
      <c r="AT6" s="119" t="e">
        <f>#REF!+#REF!</f>
        <v>#REF!</v>
      </c>
    </row>
    <row r="7" spans="2:47" x14ac:dyDescent="0.15">
      <c r="B7" s="151" t="s">
        <v>26</v>
      </c>
      <c r="C7" s="93" t="s">
        <v>27</v>
      </c>
      <c r="D7" s="93" t="s">
        <v>28</v>
      </c>
      <c r="E7" s="100" t="s">
        <v>29</v>
      </c>
      <c r="F7" s="100" t="s">
        <v>29</v>
      </c>
      <c r="G7" s="100" t="s">
        <v>29</v>
      </c>
      <c r="H7" s="100" t="s">
        <v>29</v>
      </c>
      <c r="I7" s="100" t="s">
        <v>29</v>
      </c>
      <c r="J7" s="100" t="s">
        <v>29</v>
      </c>
      <c r="K7" s="100" t="s">
        <v>29</v>
      </c>
      <c r="L7" s="149" t="s">
        <v>29</v>
      </c>
      <c r="M7" s="149" t="s">
        <v>29</v>
      </c>
      <c r="N7" s="149" t="s">
        <v>29</v>
      </c>
      <c r="O7" s="149" t="s">
        <v>29</v>
      </c>
      <c r="P7" s="152"/>
      <c r="Q7" s="142"/>
      <c r="V7" s="103">
        <f>$E$5</f>
        <v>0</v>
      </c>
      <c r="W7" s="103">
        <f>$F$5</f>
        <v>0</v>
      </c>
      <c r="X7" s="103">
        <f>$G$5</f>
        <v>0</v>
      </c>
      <c r="Y7" s="103">
        <f>$H$5</f>
        <v>0</v>
      </c>
      <c r="Z7" s="103">
        <f>$I$5</f>
        <v>0</v>
      </c>
      <c r="AA7" s="103">
        <f>$J$5</f>
        <v>0</v>
      </c>
      <c r="AB7" s="103">
        <f>K$5</f>
        <v>0</v>
      </c>
      <c r="AC7" s="103">
        <f>L$5</f>
        <v>0</v>
      </c>
      <c r="AD7" s="103">
        <f>M$5</f>
        <v>0</v>
      </c>
      <c r="AE7" s="103">
        <f>N$5</f>
        <v>0</v>
      </c>
      <c r="AF7" s="103">
        <f>O$5</f>
        <v>0</v>
      </c>
      <c r="AI7" s="119" t="s">
        <v>66</v>
      </c>
      <c r="AJ7" s="119" t="e">
        <f>#REF!+#REF!+#REF!+#REF!</f>
        <v>#REF!</v>
      </c>
      <c r="AK7" s="119" t="e">
        <f>#REF!+#REF!+#REF!+#REF!</f>
        <v>#REF!</v>
      </c>
      <c r="AL7" s="119" t="e">
        <f>#REF!+#REF!+#REF!+#REF!</f>
        <v>#REF!</v>
      </c>
      <c r="AM7" s="119" t="e">
        <f>#REF!+#REF!+#REF!+#REF!</f>
        <v>#REF!</v>
      </c>
      <c r="AN7" s="119" t="e">
        <f>#REF!+#REF!+#REF!+#REF!</f>
        <v>#REF!</v>
      </c>
      <c r="AO7" s="119" t="e">
        <f>#REF!+#REF!+#REF!+#REF!</f>
        <v>#REF!</v>
      </c>
      <c r="AP7" s="119" t="e">
        <f>#REF!+#REF!+#REF!+#REF!</f>
        <v>#REF!</v>
      </c>
      <c r="AQ7" s="166" t="e">
        <f>#REF!+#REF!+#REF!+#REF!+#REF!</f>
        <v>#REF!</v>
      </c>
      <c r="AR7" s="119" t="e">
        <f>#REF!+#REF!+#REF!+#REF!</f>
        <v>#REF!</v>
      </c>
      <c r="AS7" s="119" t="e">
        <f>#REF!+#REF!+#REF!+#REF!</f>
        <v>#REF!</v>
      </c>
      <c r="AT7" s="119" t="e">
        <f>#REF!+#REF!+#REF!+#REF!</f>
        <v>#REF!</v>
      </c>
    </row>
    <row r="8" spans="2:47" x14ac:dyDescent="0.15">
      <c r="B8" s="153"/>
      <c r="C8" s="99"/>
      <c r="D8" s="99"/>
      <c r="E8" s="100" t="s">
        <v>30</v>
      </c>
      <c r="F8" s="100" t="s">
        <v>30</v>
      </c>
      <c r="G8" s="100" t="s">
        <v>30</v>
      </c>
      <c r="H8" s="100" t="s">
        <v>30</v>
      </c>
      <c r="I8" s="100" t="s">
        <v>30</v>
      </c>
      <c r="J8" s="100" t="s">
        <v>30</v>
      </c>
      <c r="K8" s="100" t="s">
        <v>30</v>
      </c>
      <c r="L8" s="149" t="s">
        <v>30</v>
      </c>
      <c r="M8" s="149" t="s">
        <v>30</v>
      </c>
      <c r="N8" s="149" t="s">
        <v>30</v>
      </c>
      <c r="O8" s="149" t="s">
        <v>30</v>
      </c>
      <c r="P8" s="154"/>
      <c r="Q8" s="142"/>
      <c r="T8" s="103" t="s">
        <v>31</v>
      </c>
      <c r="U8" s="103" t="s">
        <v>0</v>
      </c>
      <c r="AI8" s="119" t="s">
        <v>67</v>
      </c>
      <c r="AJ8" s="119" t="e">
        <f>#REF!+#REF!+#REF!+#REF!+#REF!</f>
        <v>#REF!</v>
      </c>
      <c r="AK8" s="119" t="e">
        <f>#REF!+#REF!+#REF!+#REF!+#REF!</f>
        <v>#REF!</v>
      </c>
      <c r="AL8" s="119" t="e">
        <f>#REF!+#REF!+#REF!+#REF!+#REF!</f>
        <v>#REF!</v>
      </c>
      <c r="AM8" s="119" t="e">
        <f>#REF!+#REF!+#REF!+#REF!+#REF!</f>
        <v>#REF!</v>
      </c>
      <c r="AN8" s="119" t="e">
        <f>#REF!+#REF!+#REF!+#REF!+#REF!</f>
        <v>#REF!</v>
      </c>
      <c r="AO8" s="119" t="e">
        <f>#REF!+#REF!+#REF!+#REF!+#REF!</f>
        <v>#REF!</v>
      </c>
      <c r="AP8" s="119" t="e">
        <f>#REF!+#REF!+#REF!+#REF!+#REF!</f>
        <v>#REF!</v>
      </c>
      <c r="AQ8" s="166" t="e">
        <f>#REF!+#REF!+#REF!+#REF!+#REF!</f>
        <v>#REF!</v>
      </c>
      <c r="AR8" s="119" t="e">
        <f>#REF!+#REF!+#REF!+#REF!+#REF!</f>
        <v>#REF!</v>
      </c>
      <c r="AS8" s="119" t="e">
        <f>#REF!+#REF!+#REF!+#REF!+#REF!</f>
        <v>#REF!</v>
      </c>
      <c r="AT8" s="119" t="e">
        <f>#REF!+#REF!+#REF!+#REF!+#REF!</f>
        <v>#REF!</v>
      </c>
    </row>
    <row r="9" spans="2:47" x14ac:dyDescent="0.15">
      <c r="B9" s="155" t="str">
        <f>IF(見積明細!B9="","",見積明細!B9)</f>
        <v/>
      </c>
      <c r="C9" s="156" t="str">
        <f>IF(見積明細!C9="","",見積明細!C9)</f>
        <v/>
      </c>
      <c r="D9" s="168" t="str">
        <f>IF(見積明細!D9="","",見積明細!D9)</f>
        <v/>
      </c>
      <c r="E9" s="90" t="str">
        <f>T9&amp;U9</f>
        <v/>
      </c>
      <c r="F9" s="93" t="str">
        <f>T9&amp;U9</f>
        <v/>
      </c>
      <c r="G9" s="93" t="str">
        <f>T9&amp;U9</f>
        <v/>
      </c>
      <c r="H9" s="93" t="str">
        <f>T9&amp;U9</f>
        <v/>
      </c>
      <c r="I9" s="93" t="str">
        <f>T9&amp;U9</f>
        <v/>
      </c>
      <c r="J9" s="93" t="str">
        <f>T9&amp;U9</f>
        <v/>
      </c>
      <c r="K9" s="93" t="str">
        <f>T9&amp;U9</f>
        <v/>
      </c>
      <c r="L9" s="145"/>
      <c r="M9" s="145"/>
      <c r="N9" s="145"/>
      <c r="O9" s="145"/>
      <c r="P9" s="150"/>
      <c r="Q9" s="142"/>
      <c r="AI9" s="119" t="s">
        <v>68</v>
      </c>
      <c r="AJ9" s="119" t="e">
        <f>#REF!+#REF!+#REF!+#REF!+#REF!+#REF!+#REF!+#REF!+#REF!+#REF!</f>
        <v>#REF!</v>
      </c>
      <c r="AK9" s="119" t="e">
        <f>#REF!+#REF!+#REF!+#REF!+#REF!+#REF!+#REF!+#REF!+#REF!+#REF!</f>
        <v>#REF!</v>
      </c>
      <c r="AL9" s="119" t="e">
        <f>#REF!+#REF!+#REF!+#REF!+#REF!+#REF!+#REF!+#REF!+#REF!+#REF!</f>
        <v>#REF!</v>
      </c>
      <c r="AM9" s="119" t="e">
        <f>#REF!+#REF!+#REF!+#REF!+#REF!+#REF!+#REF!+#REF!+#REF!+#REF!</f>
        <v>#REF!</v>
      </c>
      <c r="AN9" s="119" t="e">
        <f>#REF!+#REF!+#REF!+#REF!+#REF!+#REF!+#REF!+#REF!+#REF!+#REF!</f>
        <v>#REF!</v>
      </c>
      <c r="AO9" s="119" t="e">
        <f>#REF!+#REF!+#REF!+#REF!+#REF!+#REF!+#REF!+#REF!+#REF!+#REF!</f>
        <v>#REF!</v>
      </c>
      <c r="AP9" s="119" t="e">
        <f>#REF!+#REF!+#REF!+#REF!+#REF!+#REF!+#REF!+#REF!+#REF!+#REF!</f>
        <v>#REF!</v>
      </c>
      <c r="AQ9" s="166" t="e">
        <f>#REF!+#REF!+#REF!+#REF!+#REF!+#REF!+#REF!+#REF!+#REF!+#REF!</f>
        <v>#REF!</v>
      </c>
      <c r="AR9" s="119" t="e">
        <f>#REF!+#REF!+#REF!+#REF!+#REF!+#REF!+#REF!+#REF!+#REF!+#REF!</f>
        <v>#REF!</v>
      </c>
      <c r="AS9" s="119" t="e">
        <f>#REF!+#REF!+#REF!+#REF!+#REF!+#REF!+#REF!+#REF!+#REF!+#REF!</f>
        <v>#REF!</v>
      </c>
      <c r="AT9" s="119" t="e">
        <f>#REF!+#REF!+#REF!+#REF!+#REF!+#REF!+#REF!+#REF!+#REF!+#REF!</f>
        <v>#REF!</v>
      </c>
    </row>
    <row r="10" spans="2:47" x14ac:dyDescent="0.15">
      <c r="B10" s="157" t="str">
        <f>IF(見積明細!B10="","",見積明細!B10)</f>
        <v/>
      </c>
      <c r="C10" s="158" t="str">
        <f>IF(見積明細!C10="","",見積明細!C10)</f>
        <v>フィルム貼り</v>
      </c>
      <c r="D10" s="169" t="str">
        <f>IF(見積明細!D10="","",見積明細!D10)</f>
        <v>工材共</v>
      </c>
      <c r="E10" s="88"/>
      <c r="F10" s="85"/>
      <c r="G10" s="85"/>
      <c r="H10" s="85"/>
      <c r="I10" s="85"/>
      <c r="J10" s="85"/>
      <c r="K10" s="85"/>
      <c r="L10" s="36"/>
      <c r="M10" s="36"/>
      <c r="N10" s="36"/>
      <c r="O10" s="36"/>
      <c r="P10" s="152"/>
      <c r="Q10" s="142"/>
      <c r="AI10" s="119" t="s">
        <v>69</v>
      </c>
      <c r="AJ10" s="119" t="e">
        <f>#REF!+#REF!</f>
        <v>#REF!</v>
      </c>
      <c r="AK10" s="119" t="e">
        <f>#REF!+#REF!</f>
        <v>#REF!</v>
      </c>
      <c r="AL10" s="119" t="e">
        <f>#REF!+#REF!</f>
        <v>#REF!</v>
      </c>
      <c r="AM10" s="119" t="e">
        <f>#REF!+#REF!</f>
        <v>#REF!</v>
      </c>
      <c r="AN10" s="119" t="e">
        <f>#REF!+#REF!</f>
        <v>#REF!</v>
      </c>
      <c r="AO10" s="119" t="e">
        <f>#REF!+#REF!</f>
        <v>#REF!</v>
      </c>
      <c r="AP10" s="119" t="e">
        <f>#REF!+#REF!</f>
        <v>#REF!</v>
      </c>
      <c r="AQ10" s="166" t="e">
        <f>#REF!+#REF!</f>
        <v>#REF!</v>
      </c>
      <c r="AR10" s="119" t="e">
        <f>#REF!+#REF!</f>
        <v>#REF!</v>
      </c>
      <c r="AS10" s="119" t="e">
        <f>#REF!+#REF!</f>
        <v>#REF!</v>
      </c>
      <c r="AT10" s="119" t="e">
        <f>#REF!+#REF!</f>
        <v>#REF!</v>
      </c>
    </row>
    <row r="11" spans="2:47" x14ac:dyDescent="0.15">
      <c r="B11" s="157" t="str">
        <f>IF(見積明細!B11="","",見積明細!B11)</f>
        <v/>
      </c>
      <c r="C11" s="158" t="str">
        <f>IF(見積明細!C11="","",見積明細!C11)</f>
        <v/>
      </c>
      <c r="D11" s="169" t="str">
        <f>IF(見積明細!D11="","",見積明細!D11)</f>
        <v/>
      </c>
      <c r="E11" s="89"/>
      <c r="F11" s="86"/>
      <c r="G11" s="86"/>
      <c r="H11" s="86"/>
      <c r="I11" s="86"/>
      <c r="J11" s="86"/>
      <c r="K11" s="86"/>
      <c r="L11" s="136"/>
      <c r="M11" s="136"/>
      <c r="N11" s="136"/>
      <c r="O11" s="136"/>
      <c r="P11" s="154"/>
      <c r="Q11" s="142"/>
      <c r="AI11" s="119" t="s">
        <v>70</v>
      </c>
      <c r="AJ11" s="119" t="e">
        <f>#REF!+#REF!+#REF!+#REF!</f>
        <v>#REF!</v>
      </c>
      <c r="AK11" s="119" t="e">
        <f>#REF!+#REF!+#REF!+#REF!</f>
        <v>#REF!</v>
      </c>
      <c r="AL11" s="119" t="e">
        <f>#REF!+#REF!+#REF!+#REF!</f>
        <v>#REF!</v>
      </c>
      <c r="AM11" s="119" t="e">
        <f>#REF!+#REF!+#REF!+#REF!</f>
        <v>#REF!</v>
      </c>
      <c r="AN11" s="119" t="e">
        <f>#REF!+#REF!+#REF!+#REF!</f>
        <v>#REF!</v>
      </c>
      <c r="AO11" s="119" t="e">
        <f>#REF!+#REF!+#REF!+#REF!</f>
        <v>#REF!</v>
      </c>
      <c r="AP11" s="119" t="e">
        <f>#REF!+#REF!+#REF!+#REF!</f>
        <v>#REF!</v>
      </c>
      <c r="AQ11" s="166" t="e">
        <f>#REF!+#REF!+#REF!+#REF!</f>
        <v>#REF!</v>
      </c>
      <c r="AR11" s="119" t="e">
        <f>#REF!+#REF!+#REF!+#REF!</f>
        <v>#REF!</v>
      </c>
      <c r="AS11" s="119" t="e">
        <f>#REF!+#REF!+#REF!+#REF!</f>
        <v>#REF!</v>
      </c>
      <c r="AT11" s="119" t="e">
        <f>#REF!+#REF!+#REF!+#REF!</f>
        <v>#REF!</v>
      </c>
    </row>
    <row r="12" spans="2:47" x14ac:dyDescent="0.15">
      <c r="B12" s="155" t="str">
        <f>IF(見積明細!B12="","",見積明細!B12)</f>
        <v/>
      </c>
      <c r="C12" s="156" t="str">
        <f>IF(見積明細!C12="","",見積明細!C12)</f>
        <v/>
      </c>
      <c r="D12" s="168" t="str">
        <f>IF(見積明細!D12="","",見積明細!D12)</f>
        <v/>
      </c>
      <c r="E12" s="90" t="str">
        <f>T12&amp;U12</f>
        <v/>
      </c>
      <c r="F12" s="93" t="str">
        <f>T12&amp;U12</f>
        <v/>
      </c>
      <c r="G12" s="93" t="str">
        <f>T12&amp;U12</f>
        <v/>
      </c>
      <c r="H12" s="93" t="str">
        <f>T12&amp;U12</f>
        <v/>
      </c>
      <c r="I12" s="93" t="str">
        <f>T12&amp;U12</f>
        <v/>
      </c>
      <c r="J12" s="93" t="str">
        <f>T12&amp;U12</f>
        <v/>
      </c>
      <c r="K12" s="93" t="str">
        <f>T12&amp;U12</f>
        <v/>
      </c>
      <c r="L12" s="145" t="str">
        <f>T12&amp;U12</f>
        <v/>
      </c>
      <c r="M12" s="145" t="str">
        <f>T12&amp;U12</f>
        <v/>
      </c>
      <c r="N12" s="145" t="str">
        <f>T12&amp;U12</f>
        <v/>
      </c>
      <c r="O12" s="145" t="str">
        <f>T12&amp;U12</f>
        <v/>
      </c>
      <c r="Q12" s="142"/>
      <c r="T12" s="159"/>
      <c r="U12" s="159"/>
      <c r="W12" s="106"/>
      <c r="AI12" s="119" t="s">
        <v>71</v>
      </c>
      <c r="AJ12" s="119" t="e">
        <f>#REF!+#REF!+#REF!</f>
        <v>#REF!</v>
      </c>
      <c r="AK12" s="119" t="e">
        <f>#REF!+#REF!+#REF!</f>
        <v>#REF!</v>
      </c>
      <c r="AL12" s="119" t="e">
        <f>#REF!+#REF!+#REF!</f>
        <v>#REF!</v>
      </c>
      <c r="AM12" s="119" t="e">
        <f>#REF!+#REF!+#REF!</f>
        <v>#REF!</v>
      </c>
      <c r="AN12" s="119" t="e">
        <f>#REF!+#REF!+#REF!</f>
        <v>#REF!</v>
      </c>
      <c r="AO12" s="119" t="e">
        <f>#REF!+#REF!+#REF!</f>
        <v>#REF!</v>
      </c>
      <c r="AP12" s="119" t="e">
        <f>#REF!+#REF!+#REF!</f>
        <v>#REF!</v>
      </c>
      <c r="AQ12" s="166" t="e">
        <f>#REF!+#REF!+#REF!</f>
        <v>#REF!</v>
      </c>
      <c r="AR12" s="119" t="e">
        <f>#REF!+#REF!+#REF!</f>
        <v>#REF!</v>
      </c>
      <c r="AS12" s="119" t="e">
        <f>#REF!+#REF!+#REF!</f>
        <v>#REF!</v>
      </c>
      <c r="AT12" s="119" t="e">
        <f>#REF!+#REF!+#REF!</f>
        <v>#REF!</v>
      </c>
    </row>
    <row r="13" spans="2:47" x14ac:dyDescent="0.15">
      <c r="B13" s="157" t="str">
        <f>IF(見積明細!B13="","",見積明細!B13)</f>
        <v/>
      </c>
      <c r="C13" s="158" t="str">
        <f>IF(見積明細!C13="","",見積明細!C13)</f>
        <v>鉄パネル撤去</v>
      </c>
      <c r="D13" s="169" t="str">
        <f>IF(見積明細!D13="","",見積明細!D13)</f>
        <v/>
      </c>
      <c r="E13" s="88">
        <f t="shared" ref="E13:M13" si="1">V13</f>
        <v>0</v>
      </c>
      <c r="F13" s="85">
        <f t="shared" si="1"/>
        <v>0</v>
      </c>
      <c r="G13" s="85">
        <f t="shared" si="1"/>
        <v>0</v>
      </c>
      <c r="H13" s="85">
        <f t="shared" si="1"/>
        <v>0</v>
      </c>
      <c r="I13" s="85">
        <f t="shared" si="1"/>
        <v>0</v>
      </c>
      <c r="J13" s="85">
        <f t="shared" si="1"/>
        <v>0</v>
      </c>
      <c r="K13" s="85">
        <f t="shared" si="1"/>
        <v>0</v>
      </c>
      <c r="L13" s="36">
        <f t="shared" si="1"/>
        <v>0</v>
      </c>
      <c r="M13" s="36">
        <f t="shared" si="1"/>
        <v>0</v>
      </c>
      <c r="N13" s="36">
        <f>AE13</f>
        <v>0</v>
      </c>
      <c r="O13" s="36">
        <f>AH13</f>
        <v>0</v>
      </c>
      <c r="Q13" s="142"/>
      <c r="V13" s="159"/>
      <c r="W13" s="159"/>
      <c r="X13" s="159"/>
      <c r="Y13" s="159"/>
      <c r="Z13" s="159"/>
      <c r="AA13" s="159"/>
      <c r="AB13" s="159"/>
      <c r="AC13" s="159"/>
      <c r="AD13" s="159"/>
      <c r="AE13" s="159"/>
      <c r="AF13" s="159"/>
      <c r="AI13" s="119" t="s">
        <v>59</v>
      </c>
      <c r="AJ13" s="119" t="e">
        <f>AJ6+AJ7+AJ8+AJ11+AJ12</f>
        <v>#REF!</v>
      </c>
      <c r="AK13" s="119" t="e">
        <f t="shared" ref="AK13:AP13" si="2">AK6+AK7+AK8+AK11+AK12</f>
        <v>#REF!</v>
      </c>
      <c r="AL13" s="119" t="e">
        <f t="shared" si="2"/>
        <v>#REF!</v>
      </c>
      <c r="AM13" s="119" t="e">
        <f t="shared" si="2"/>
        <v>#REF!</v>
      </c>
      <c r="AN13" s="119" t="e">
        <f t="shared" si="2"/>
        <v>#REF!</v>
      </c>
      <c r="AO13" s="119" t="e">
        <f t="shared" si="2"/>
        <v>#REF!</v>
      </c>
      <c r="AP13" s="119" t="e">
        <f t="shared" si="2"/>
        <v>#REF!</v>
      </c>
      <c r="AQ13" s="166" t="e">
        <f>AQ6+AQ7+AQ8+AQ11+AQ12</f>
        <v>#REF!</v>
      </c>
      <c r="AR13" s="119" t="e">
        <f>AR6+AR7+AR8+AR11+AR12</f>
        <v>#REF!</v>
      </c>
      <c r="AS13" s="119" t="e">
        <f>AS6+AS7+AS8+AS11+AS12</f>
        <v>#REF!</v>
      </c>
      <c r="AT13" s="119" t="e">
        <f>AT6+AT7+AT8+AT11+AT12</f>
        <v>#REF!</v>
      </c>
    </row>
    <row r="14" spans="2:47" x14ac:dyDescent="0.15">
      <c r="B14" s="157" t="str">
        <f>IF(見積明細!B14="","",見積明細!B14)</f>
        <v/>
      </c>
      <c r="C14" s="158" t="str">
        <f>IF(見積明細!C14="","",見積明細!C14)</f>
        <v/>
      </c>
      <c r="D14" s="169" t="str">
        <f>IF(見積明細!D14="","",見積明細!D14)</f>
        <v/>
      </c>
      <c r="E14" s="89">
        <f>T12*E13</f>
        <v>0</v>
      </c>
      <c r="F14" s="86">
        <f>T12*F13</f>
        <v>0</v>
      </c>
      <c r="G14" s="86">
        <f>T12*G13</f>
        <v>0</v>
      </c>
      <c r="H14" s="86">
        <f>T12*H13</f>
        <v>0</v>
      </c>
      <c r="I14" s="86">
        <f>T12*I13</f>
        <v>0</v>
      </c>
      <c r="J14" s="86">
        <f>T12*J13</f>
        <v>0</v>
      </c>
      <c r="K14" s="86">
        <f>$T$12*K13</f>
        <v>0</v>
      </c>
      <c r="L14" s="86">
        <f>$T$12*L13</f>
        <v>0</v>
      </c>
      <c r="M14" s="86">
        <f>$T$12*M13</f>
        <v>0</v>
      </c>
      <c r="N14" s="86">
        <f>$T$12*N13</f>
        <v>0</v>
      </c>
      <c r="O14" s="86">
        <f>$T$12*O13</f>
        <v>0</v>
      </c>
      <c r="Q14" s="142"/>
      <c r="AI14" s="119" t="s">
        <v>60</v>
      </c>
      <c r="AJ14" s="119"/>
      <c r="AK14" s="119"/>
      <c r="AL14" s="119"/>
      <c r="AM14" s="119"/>
      <c r="AN14" s="119"/>
      <c r="AO14" s="119"/>
      <c r="AP14" s="119"/>
      <c r="AQ14" s="166"/>
      <c r="AR14" s="119"/>
      <c r="AS14" s="119"/>
      <c r="AT14" s="119"/>
    </row>
    <row r="15" spans="2:47" x14ac:dyDescent="0.15">
      <c r="B15" s="155" t="str">
        <f>IF(見積明細!B15="","",見積明細!B15)</f>
        <v/>
      </c>
      <c r="C15" s="156" t="str">
        <f>IF(見積明細!C15="","",見積明細!C15)</f>
        <v/>
      </c>
      <c r="D15" s="168" t="str">
        <f>IF(見積明細!D15="","",見積明細!D15)</f>
        <v/>
      </c>
      <c r="E15" s="90" t="str">
        <f>T15&amp;U15</f>
        <v/>
      </c>
      <c r="F15" s="93" t="str">
        <f>T15&amp;U15</f>
        <v/>
      </c>
      <c r="G15" s="93" t="str">
        <f>T15&amp;U15</f>
        <v/>
      </c>
      <c r="H15" s="93" t="str">
        <f>T15&amp;U15</f>
        <v/>
      </c>
      <c r="I15" s="93" t="str">
        <f>T15&amp;U15</f>
        <v/>
      </c>
      <c r="J15" s="93" t="str">
        <f>T15&amp;U15</f>
        <v/>
      </c>
      <c r="K15" s="93" t="str">
        <f>T15&amp;U15</f>
        <v/>
      </c>
      <c r="L15" s="145" t="str">
        <f>T15&amp;U15</f>
        <v/>
      </c>
      <c r="M15" s="145" t="str">
        <f>T15&amp;U15</f>
        <v/>
      </c>
      <c r="N15" s="145" t="str">
        <f>T15&amp;U15</f>
        <v/>
      </c>
      <c r="O15" s="145" t="str">
        <f>T15&amp;U15</f>
        <v/>
      </c>
      <c r="P15" s="150"/>
      <c r="Q15" s="142"/>
      <c r="T15" s="159"/>
      <c r="U15" s="159"/>
      <c r="AI15" s="119" t="s">
        <v>72</v>
      </c>
      <c r="AJ15" s="119"/>
      <c r="AK15" s="119"/>
      <c r="AL15" s="119"/>
      <c r="AM15" s="119"/>
      <c r="AN15" s="119"/>
      <c r="AO15" s="119"/>
      <c r="AP15" s="119"/>
      <c r="AQ15" s="166"/>
      <c r="AR15" s="119"/>
      <c r="AS15" s="119"/>
      <c r="AT15" s="119"/>
    </row>
    <row r="16" spans="2:47" x14ac:dyDescent="0.15">
      <c r="B16" s="157" t="str">
        <f>IF(見積明細!B16="","",見積明細!B16)</f>
        <v/>
      </c>
      <c r="C16" s="158" t="str">
        <f>IF(見積明細!C16="","",見積明細!C16)</f>
        <v>発生屑処分</v>
      </c>
      <c r="D16" s="169" t="str">
        <f>IF(見積明細!D16="","",見積明細!D16)</f>
        <v>鉄パネル</v>
      </c>
      <c r="E16" s="88">
        <f t="shared" ref="E16:M16" si="3">V16</f>
        <v>0</v>
      </c>
      <c r="F16" s="85">
        <f t="shared" si="3"/>
        <v>0</v>
      </c>
      <c r="G16" s="85">
        <f t="shared" si="3"/>
        <v>0</v>
      </c>
      <c r="H16" s="85">
        <f t="shared" si="3"/>
        <v>0</v>
      </c>
      <c r="I16" s="85">
        <f t="shared" si="3"/>
        <v>0</v>
      </c>
      <c r="J16" s="85">
        <f t="shared" si="3"/>
        <v>0</v>
      </c>
      <c r="K16" s="85">
        <f t="shared" si="3"/>
        <v>0</v>
      </c>
      <c r="L16" s="36">
        <f t="shared" si="3"/>
        <v>0</v>
      </c>
      <c r="M16" s="36">
        <f t="shared" si="3"/>
        <v>0</v>
      </c>
      <c r="N16" s="36">
        <f>AE16</f>
        <v>0</v>
      </c>
      <c r="O16" s="36">
        <f>AH16</f>
        <v>0</v>
      </c>
      <c r="P16" s="152"/>
      <c r="Q16" s="142"/>
      <c r="V16" s="159"/>
      <c r="W16" s="159"/>
      <c r="X16" s="159"/>
      <c r="Y16" s="159"/>
      <c r="Z16" s="159"/>
      <c r="AA16" s="159"/>
      <c r="AB16" s="159"/>
      <c r="AC16" s="159"/>
      <c r="AD16" s="159"/>
      <c r="AE16" s="159"/>
      <c r="AF16" s="159"/>
      <c r="AI16" s="119" t="s">
        <v>73</v>
      </c>
      <c r="AJ16" s="119" t="e">
        <f>ROUNDDOWN(ROUNDDOWN(AJ13-AJ6,-3)*0.0049+75000,-3)</f>
        <v>#REF!</v>
      </c>
      <c r="AK16" s="119" t="e">
        <f>ROUNDDOWN(ROUNDDOWN(AK13-AK6,-3)*0.0068+56000,-3)</f>
        <v>#REF!</v>
      </c>
      <c r="AL16" s="119" t="e">
        <f>ROUNDDOWN(ROUNDDOWN(AL13-AL6,-3)*0.0049+75000,-3)</f>
        <v>#REF!</v>
      </c>
      <c r="AM16" s="119" t="e">
        <f>ROUNDDOWN(ROUNDDOWN(AM13-AM6,-3)*0.0068+56000,-3)</f>
        <v>#REF!</v>
      </c>
      <c r="AN16" s="119" t="e">
        <f>ROUNDDOWN(ROUNDDOWN(AN13-AN6,-3)*0.0049+75000,-3)</f>
        <v>#REF!</v>
      </c>
      <c r="AO16" s="119" t="e">
        <f>ROUNDDOWN(ROUNDDOWN(AO13-AO6,-3)*0.0049+75000,-3)</f>
        <v>#REF!</v>
      </c>
      <c r="AP16" s="119" t="e">
        <f>ROUNDDOWN(ROUNDDOWN(AP13-AP6,-3)*0.0049+75000,-3)</f>
        <v>#REF!</v>
      </c>
      <c r="AQ16" s="166" t="e">
        <f>ROUNDDOWN(ROUNDDOWN(AQ13-AQ6,-3)*0.0068+56000,-3)</f>
        <v>#REF!</v>
      </c>
      <c r="AR16" s="119" t="e">
        <f>ROUNDDOWN(ROUNDDOWN(AR13-AR6,-3)*0.0068+56000,-3)</f>
        <v>#REF!</v>
      </c>
      <c r="AS16" s="119" t="e">
        <f>ROUNDDOWN(ROUNDDOWN(AS13-AS6,-3)*0.0068+56000,-3)</f>
        <v>#REF!</v>
      </c>
      <c r="AT16" s="119" t="e">
        <f>ROUNDDOWN(ROUNDDOWN(AT13-AT6,-3)*0.0049+75000,-3)</f>
        <v>#REF!</v>
      </c>
    </row>
    <row r="17" spans="2:58" x14ac:dyDescent="0.15">
      <c r="B17" s="157" t="str">
        <f>IF(見積明細!B17="","",見積明細!B17)</f>
        <v/>
      </c>
      <c r="C17" s="158" t="str">
        <f>IF(見積明細!C17="","",見積明細!C17)</f>
        <v/>
      </c>
      <c r="D17" s="169" t="str">
        <f>IF(見積明細!D17="","",見積明細!D17)</f>
        <v>運搬費共</v>
      </c>
      <c r="E17" s="89">
        <f>T15*E16</f>
        <v>0</v>
      </c>
      <c r="F17" s="86">
        <f>T15*F16</f>
        <v>0</v>
      </c>
      <c r="G17" s="86">
        <f>T15*G16</f>
        <v>0</v>
      </c>
      <c r="H17" s="86">
        <f>T15*H16</f>
        <v>0</v>
      </c>
      <c r="I17" s="86">
        <f>T15*I16</f>
        <v>0</v>
      </c>
      <c r="J17" s="86">
        <f>T15*J16</f>
        <v>0</v>
      </c>
      <c r="K17" s="86">
        <f>T15*K16</f>
        <v>0</v>
      </c>
      <c r="L17" s="36">
        <f>T15*L16</f>
        <v>0</v>
      </c>
      <c r="M17" s="36">
        <f>T15*M16</f>
        <v>0</v>
      </c>
      <c r="N17" s="136">
        <f>T15*N16</f>
        <v>0</v>
      </c>
      <c r="O17" s="136">
        <f>T15*O16</f>
        <v>0</v>
      </c>
      <c r="P17" s="154"/>
      <c r="Q17" s="142"/>
      <c r="AI17" s="119" t="s">
        <v>74</v>
      </c>
      <c r="AJ17" s="119" t="e">
        <f>ROUNDDOWN((AJ13-AJ6)*0.01,0)</f>
        <v>#REF!</v>
      </c>
      <c r="AK17" s="119" t="e">
        <f t="shared" ref="AK17:AP17" si="4">ROUNDDOWN((AK13-AK6)*0.01,0)</f>
        <v>#REF!</v>
      </c>
      <c r="AL17" s="119" t="e">
        <f t="shared" si="4"/>
        <v>#REF!</v>
      </c>
      <c r="AM17" s="119" t="e">
        <f t="shared" si="4"/>
        <v>#REF!</v>
      </c>
      <c r="AN17" s="119" t="e">
        <f t="shared" si="4"/>
        <v>#REF!</v>
      </c>
      <c r="AO17" s="119" t="e">
        <f t="shared" si="4"/>
        <v>#REF!</v>
      </c>
      <c r="AP17" s="119" t="e">
        <f t="shared" si="4"/>
        <v>#REF!</v>
      </c>
      <c r="AQ17" s="166" t="e">
        <f>ROUNDDOWN((AQ13-AQ6)*0.01,0)</f>
        <v>#REF!</v>
      </c>
      <c r="AR17" s="119" t="e">
        <f>ROUNDDOWN((AR13-AR6)*0.01,0)</f>
        <v>#REF!</v>
      </c>
      <c r="AS17" s="119" t="e">
        <f>ROUNDDOWN((AS13-AS6)*0.01,0)</f>
        <v>#REF!</v>
      </c>
      <c r="AT17" s="119" t="e">
        <f>ROUNDDOWN((AT13-AT6)*0.01,0)</f>
        <v>#REF!</v>
      </c>
    </row>
    <row r="18" spans="2:58" x14ac:dyDescent="0.15">
      <c r="B18" s="155" t="str">
        <f>IF(見積明細!B18="","",見積明細!B18)</f>
        <v/>
      </c>
      <c r="C18" s="156" t="str">
        <f>IF(見積明細!C18="","",見積明細!C18)</f>
        <v/>
      </c>
      <c r="D18" s="168" t="str">
        <f>IF(見積明細!D18="","",見積明細!D18)</f>
        <v/>
      </c>
      <c r="E18" s="90" t="str">
        <f>T18&amp;U18</f>
        <v/>
      </c>
      <c r="F18" s="93" t="str">
        <f>T18&amp;U18</f>
        <v/>
      </c>
      <c r="G18" s="93" t="str">
        <f>T18&amp;U18</f>
        <v/>
      </c>
      <c r="H18" s="93" t="str">
        <f>T18&amp;U18</f>
        <v/>
      </c>
      <c r="I18" s="93" t="str">
        <f>T18&amp;U18</f>
        <v/>
      </c>
      <c r="J18" s="93" t="str">
        <f>T18&amp;U18</f>
        <v/>
      </c>
      <c r="K18" s="93" t="str">
        <f>T18&amp;U18</f>
        <v/>
      </c>
      <c r="L18" s="160" t="str">
        <f>T18&amp;U18</f>
        <v/>
      </c>
      <c r="M18" s="160" t="str">
        <f>T18&amp;U18</f>
        <v/>
      </c>
      <c r="N18" s="145" t="str">
        <f>T18&amp;U18</f>
        <v/>
      </c>
      <c r="O18" s="145" t="str">
        <f>T18&amp;U18</f>
        <v/>
      </c>
      <c r="Q18" s="142"/>
      <c r="T18" s="159"/>
      <c r="U18" s="159"/>
      <c r="AI18" s="119" t="s">
        <v>75</v>
      </c>
      <c r="AJ18" s="119" t="e">
        <f>IF((AJ13-AJ6-(AJ9+AJ10)+AJ16+AJ17)&lt;13200000,264000,ROUNDDOWN(((AJ13-AJ6-(AJ9+AJ10)+AJ16+AJ17)*0.017),0))</f>
        <v>#REF!</v>
      </c>
      <c r="AK18" s="119" t="e">
        <f t="shared" ref="AK18:AT18" si="5">IF((AK13-AK6-(AK9+AK10)+AK16+AK17)&lt;13200000,264000,ROUNDDOWN(((AK13-AK6-(AK9+AK10)+AK16+AK17)*0.017),0))</f>
        <v>#REF!</v>
      </c>
      <c r="AL18" s="119" t="e">
        <f t="shared" si="5"/>
        <v>#REF!</v>
      </c>
      <c r="AM18" s="119" t="e">
        <f t="shared" si="5"/>
        <v>#REF!</v>
      </c>
      <c r="AN18" s="119" t="e">
        <f t="shared" si="5"/>
        <v>#REF!</v>
      </c>
      <c r="AO18" s="119" t="e">
        <f t="shared" si="5"/>
        <v>#REF!</v>
      </c>
      <c r="AP18" s="119" t="e">
        <f t="shared" si="5"/>
        <v>#REF!</v>
      </c>
      <c r="AQ18" s="166" t="e">
        <f>IF((AQ13-AQ6-(AQ9+AQ10)+AQ16+AQ17)&lt;6515000,215000,ROUNDDOWN(((AQ13-AQ6-(AQ9+AQ10)+AQ16+AQ17)*0.017),0))</f>
        <v>#REF!</v>
      </c>
      <c r="AR18" s="119" t="e">
        <f t="shared" si="5"/>
        <v>#REF!</v>
      </c>
      <c r="AS18" s="119" t="e">
        <f t="shared" si="5"/>
        <v>#REF!</v>
      </c>
      <c r="AT18" s="119" t="e">
        <f t="shared" si="5"/>
        <v>#REF!</v>
      </c>
    </row>
    <row r="19" spans="2:58" x14ac:dyDescent="0.15">
      <c r="B19" s="157" t="str">
        <f>IF(見積明細!B19="","",見積明細!B19)</f>
        <v/>
      </c>
      <c r="C19" s="158" t="str">
        <f>IF(見積明細!C19="","",見積明細!C19)</f>
        <v>養生費</v>
      </c>
      <c r="D19" s="169" t="str">
        <f>IF(見積明細!D19="","",見積明細!D19)</f>
        <v/>
      </c>
      <c r="E19" s="88">
        <f t="shared" ref="E19:M19" si="6">V19</f>
        <v>0</v>
      </c>
      <c r="F19" s="85">
        <f t="shared" si="6"/>
        <v>0</v>
      </c>
      <c r="G19" s="85">
        <f t="shared" si="6"/>
        <v>0</v>
      </c>
      <c r="H19" s="85">
        <f t="shared" si="6"/>
        <v>0</v>
      </c>
      <c r="I19" s="85">
        <f t="shared" si="6"/>
        <v>0</v>
      </c>
      <c r="J19" s="85">
        <f t="shared" si="6"/>
        <v>0</v>
      </c>
      <c r="K19" s="85">
        <f t="shared" si="6"/>
        <v>0</v>
      </c>
      <c r="L19" s="36">
        <f t="shared" si="6"/>
        <v>0</v>
      </c>
      <c r="M19" s="36">
        <f t="shared" si="6"/>
        <v>0</v>
      </c>
      <c r="N19" s="36">
        <f>AE19</f>
        <v>0</v>
      </c>
      <c r="O19" s="36">
        <f>AH19</f>
        <v>0</v>
      </c>
      <c r="Q19" s="142"/>
      <c r="V19" s="159"/>
      <c r="W19" s="159"/>
      <c r="X19" s="159"/>
      <c r="Y19" s="159"/>
      <c r="Z19" s="159"/>
      <c r="AA19" s="159"/>
      <c r="AB19" s="159"/>
      <c r="AC19" s="159"/>
      <c r="AD19" s="159"/>
      <c r="AE19" s="159"/>
      <c r="AF19" s="159"/>
      <c r="AI19" s="119" t="s">
        <v>76</v>
      </c>
      <c r="AJ19" s="119" t="e">
        <f>IF(ROUNDDOWN((AJ13-AJ6+AJ16+AJ17+AJ18)*0.0064,0)&lt;56400,56400,ROUNDDOWN((AJ13-AJ6+AJ16+AJ17+AJ18)*0.0064,0))</f>
        <v>#REF!</v>
      </c>
      <c r="AK19" s="119" t="e">
        <f t="shared" ref="AK19:AT19" si="7">IF(ROUNDDOWN((AK13-AK6+AK16+AK17+AK18)*0.0064,0)&lt;56400,56400,ROUNDDOWN((AK13-AK6+AK16+AK17+AK18)*0.0064,0))</f>
        <v>#REF!</v>
      </c>
      <c r="AL19" s="119" t="e">
        <f t="shared" si="7"/>
        <v>#REF!</v>
      </c>
      <c r="AM19" s="119" t="e">
        <f t="shared" si="7"/>
        <v>#REF!</v>
      </c>
      <c r="AN19" s="119" t="e">
        <f t="shared" si="7"/>
        <v>#REF!</v>
      </c>
      <c r="AO19" s="119" t="e">
        <f t="shared" si="7"/>
        <v>#REF!</v>
      </c>
      <c r="AP19" s="119" t="e">
        <f t="shared" si="7"/>
        <v>#REF!</v>
      </c>
      <c r="AQ19" s="166" t="e">
        <f t="shared" si="7"/>
        <v>#REF!</v>
      </c>
      <c r="AR19" s="119" t="e">
        <f t="shared" si="7"/>
        <v>#REF!</v>
      </c>
      <c r="AS19" s="119" t="e">
        <f t="shared" si="7"/>
        <v>#REF!</v>
      </c>
      <c r="AT19" s="119" t="e">
        <f t="shared" si="7"/>
        <v>#REF!</v>
      </c>
    </row>
    <row r="20" spans="2:58" x14ac:dyDescent="0.15">
      <c r="B20" s="157" t="str">
        <f>IF(見積明細!B20="","",見積明細!B20)</f>
        <v/>
      </c>
      <c r="C20" s="158" t="str">
        <f>IF(見積明細!C20="","",見積明細!C20)</f>
        <v/>
      </c>
      <c r="D20" s="169" t="str">
        <f>IF(見積明細!D20="","",見積明細!D20)</f>
        <v/>
      </c>
      <c r="E20" s="89">
        <f>T18*E19</f>
        <v>0</v>
      </c>
      <c r="F20" s="86">
        <f>T18*F19</f>
        <v>0</v>
      </c>
      <c r="G20" s="86">
        <f>T18*G19</f>
        <v>0</v>
      </c>
      <c r="H20" s="86">
        <f>T18*H19</f>
        <v>0</v>
      </c>
      <c r="I20" s="86">
        <f>T18*I19</f>
        <v>0</v>
      </c>
      <c r="J20" s="86">
        <f>T18*J19</f>
        <v>0</v>
      </c>
      <c r="K20" s="86">
        <f>T18*K19</f>
        <v>0</v>
      </c>
      <c r="L20" s="136">
        <f>T18*L19</f>
        <v>0</v>
      </c>
      <c r="M20" s="136">
        <f>T18*M19</f>
        <v>0</v>
      </c>
      <c r="N20" s="136">
        <f>T18*N19</f>
        <v>0</v>
      </c>
      <c r="O20" s="136">
        <f>T18*O19</f>
        <v>0</v>
      </c>
      <c r="Q20" s="142"/>
      <c r="AI20" s="119" t="s">
        <v>77</v>
      </c>
      <c r="AJ20" s="119" t="e">
        <f>SUM(AJ16:AJ19)</f>
        <v>#REF!</v>
      </c>
      <c r="AK20" s="119" t="e">
        <f t="shared" ref="AK20:AP20" si="8">SUM(AK16:AK19)</f>
        <v>#REF!</v>
      </c>
      <c r="AL20" s="119" t="e">
        <f t="shared" si="8"/>
        <v>#REF!</v>
      </c>
      <c r="AM20" s="119" t="e">
        <f t="shared" si="8"/>
        <v>#REF!</v>
      </c>
      <c r="AN20" s="119" t="e">
        <f t="shared" si="8"/>
        <v>#REF!</v>
      </c>
      <c r="AO20" s="119" t="e">
        <f t="shared" si="8"/>
        <v>#REF!</v>
      </c>
      <c r="AP20" s="119" t="e">
        <f t="shared" si="8"/>
        <v>#REF!</v>
      </c>
      <c r="AQ20" s="166" t="e">
        <f>SUM(AQ16:AQ19)</f>
        <v>#REF!</v>
      </c>
      <c r="AR20" s="119" t="e">
        <f>SUM(AR16:AR19)</f>
        <v>#REF!</v>
      </c>
      <c r="AS20" s="119" t="e">
        <f>SUM(AS16:AS19)</f>
        <v>#REF!</v>
      </c>
      <c r="AT20" s="119" t="e">
        <f>SUM(AT16:AT19)</f>
        <v>#REF!</v>
      </c>
    </row>
    <row r="21" spans="2:58" x14ac:dyDescent="0.15">
      <c r="B21" s="155" t="str">
        <f>IF(見積明細!B21="","",見積明細!B21)</f>
        <v/>
      </c>
      <c r="C21" s="156" t="str">
        <f>IF(見積明細!C21="","",見積明細!C21)</f>
        <v/>
      </c>
      <c r="D21" s="168" t="str">
        <f>IF(見積明細!D21="","",見積明細!D21)</f>
        <v/>
      </c>
      <c r="E21" s="90" t="str">
        <f>T21&amp;U21</f>
        <v/>
      </c>
      <c r="F21" s="93" t="str">
        <f>T21&amp;U21</f>
        <v/>
      </c>
      <c r="G21" s="93" t="str">
        <f>T21&amp;U21</f>
        <v/>
      </c>
      <c r="H21" s="93" t="str">
        <f>T21&amp;U21</f>
        <v/>
      </c>
      <c r="I21" s="93" t="str">
        <f>T21&amp;U21</f>
        <v/>
      </c>
      <c r="J21" s="93" t="str">
        <f>T21&amp;U21</f>
        <v/>
      </c>
      <c r="K21" s="93" t="str">
        <f>T21&amp;U21</f>
        <v/>
      </c>
      <c r="L21" s="145" t="str">
        <f>T21&amp;U21</f>
        <v/>
      </c>
      <c r="M21" s="145" t="str">
        <f>T21&amp;U21</f>
        <v/>
      </c>
      <c r="N21" s="145" t="str">
        <f>T21&amp;U21</f>
        <v/>
      </c>
      <c r="O21" s="145" t="str">
        <f>T21&amp;U21</f>
        <v/>
      </c>
      <c r="P21" s="150"/>
      <c r="Q21" s="142"/>
      <c r="T21" s="159"/>
      <c r="U21" s="159"/>
      <c r="AI21" s="119" t="s">
        <v>78</v>
      </c>
      <c r="AJ21" s="119" t="e">
        <f>ROUNDDOWN((AJ13+AJ20-(0.9*AJ6+0.4*AJ7+AJ9+AJ10))*0.12,0)</f>
        <v>#REF!</v>
      </c>
      <c r="AK21" s="119" t="e">
        <f t="shared" ref="AK21:AP21" si="9">ROUNDDOWN((AK13+AK20-(0.9*AK6+0.4*AK7+AK9+AK10))*0.12,0)</f>
        <v>#REF!</v>
      </c>
      <c r="AL21" s="119" t="e">
        <f t="shared" si="9"/>
        <v>#REF!</v>
      </c>
      <c r="AM21" s="119" t="e">
        <f t="shared" si="9"/>
        <v>#REF!</v>
      </c>
      <c r="AN21" s="119" t="e">
        <f t="shared" si="9"/>
        <v>#REF!</v>
      </c>
      <c r="AO21" s="119" t="e">
        <f t="shared" si="9"/>
        <v>#REF!</v>
      </c>
      <c r="AP21" s="119" t="e">
        <f t="shared" si="9"/>
        <v>#REF!</v>
      </c>
      <c r="AQ21" s="166" t="e">
        <f>ROUNDDOWN((AQ13+AQ20-(0.9*AQ6+0.3*AQ7+AQ9+AQ10))*0.135,0)</f>
        <v>#REF!</v>
      </c>
      <c r="AR21" s="119" t="e">
        <f>ROUNDDOWN((AR13+AR20-(0.9*AR6+0.4*AR7+AR9+AR10))*0.12,0)</f>
        <v>#REF!</v>
      </c>
      <c r="AS21" s="119" t="e">
        <f>ROUNDDOWN((AS13+AS20-(0.9*AS6+0.4*AS7+AS9+AS10))*0.12,0)</f>
        <v>#REF!</v>
      </c>
      <c r="AT21" s="119" t="e">
        <f>ROUNDDOWN((AT13+AT20-(0.9*AT6+0.4*AT7+AT9+AT10))*0.12,0)</f>
        <v>#REF!</v>
      </c>
      <c r="AV21" s="103" t="e">
        <f>AJ7/((AJ13-AJ6)+AJ20-(AJ9+AJ10))</f>
        <v>#REF!</v>
      </c>
      <c r="AW21" s="103" t="e">
        <f t="shared" ref="AW21:BB21" si="10">AK7/((AK13-AK6)+AK20-(AK9+AK10))</f>
        <v>#REF!</v>
      </c>
      <c r="AX21" s="103" t="e">
        <f t="shared" si="10"/>
        <v>#REF!</v>
      </c>
      <c r="AY21" s="103" t="e">
        <f t="shared" si="10"/>
        <v>#REF!</v>
      </c>
      <c r="AZ21" s="103" t="e">
        <f t="shared" si="10"/>
        <v>#REF!</v>
      </c>
      <c r="BA21" s="103" t="e">
        <f t="shared" si="10"/>
        <v>#REF!</v>
      </c>
      <c r="BB21" s="103" t="e">
        <f t="shared" si="10"/>
        <v>#REF!</v>
      </c>
      <c r="BC21" s="103" t="e">
        <f>AQ7/((AQ13-AQ6)+AQ20-(AQ9+AQ10))</f>
        <v>#REF!</v>
      </c>
      <c r="BD21" s="103" t="e">
        <f>AR7/((AR13-AR6)+AR20-(AR9+AR10))</f>
        <v>#REF!</v>
      </c>
      <c r="BE21" s="103" t="e">
        <f>AS7/((AS13-AS6)+AS20-(AS9+AS10))</f>
        <v>#REF!</v>
      </c>
      <c r="BF21" s="103" t="e">
        <f>AT7/((AT13-AT6)+AT20-(AT9+AT10))</f>
        <v>#REF!</v>
      </c>
    </row>
    <row r="22" spans="2:58" x14ac:dyDescent="0.15">
      <c r="B22" s="157" t="str">
        <f>IF(見積明細!B22="","",見積明細!B22)</f>
        <v/>
      </c>
      <c r="C22" s="158" t="str">
        <f>IF(見積明細!C22="","",見積明細!C22)</f>
        <v>諸経費</v>
      </c>
      <c r="D22" s="169" t="str">
        <f>IF(見積明細!D22="","",見積明細!D22)</f>
        <v/>
      </c>
      <c r="E22" s="88">
        <f t="shared" ref="E22:M22" si="11">V22</f>
        <v>0</v>
      </c>
      <c r="F22" s="85">
        <f t="shared" si="11"/>
        <v>0</v>
      </c>
      <c r="G22" s="85">
        <f t="shared" si="11"/>
        <v>0</v>
      </c>
      <c r="H22" s="85">
        <f t="shared" si="11"/>
        <v>0</v>
      </c>
      <c r="I22" s="85">
        <f t="shared" si="11"/>
        <v>0</v>
      </c>
      <c r="J22" s="85">
        <f t="shared" si="11"/>
        <v>0</v>
      </c>
      <c r="K22" s="85">
        <f t="shared" si="11"/>
        <v>0</v>
      </c>
      <c r="L22" s="36">
        <f t="shared" si="11"/>
        <v>0</v>
      </c>
      <c r="M22" s="36">
        <f t="shared" si="11"/>
        <v>0</v>
      </c>
      <c r="N22" s="36">
        <f>AE22</f>
        <v>0</v>
      </c>
      <c r="O22" s="36">
        <f>AH22</f>
        <v>0</v>
      </c>
      <c r="P22" s="152"/>
      <c r="Q22" s="142"/>
      <c r="V22" s="159"/>
      <c r="W22" s="159"/>
      <c r="X22" s="159"/>
      <c r="Y22" s="159"/>
      <c r="Z22" s="159"/>
      <c r="AA22" s="159"/>
      <c r="AB22" s="159"/>
      <c r="AC22" s="159"/>
      <c r="AD22" s="159"/>
      <c r="AE22" s="159"/>
      <c r="AF22" s="159"/>
      <c r="AI22" s="119" t="s">
        <v>79</v>
      </c>
      <c r="AJ22" s="119" t="e">
        <f>ROUNDDOWN(AJ9*1.4+AJ10*0.7,0)</f>
        <v>#REF!</v>
      </c>
      <c r="AK22" s="119" t="e">
        <f t="shared" ref="AK22:AT22" si="12">ROUNDDOWN(AK9*1.4+AK10*0.7,0)</f>
        <v>#REF!</v>
      </c>
      <c r="AL22" s="119" t="e">
        <f t="shared" si="12"/>
        <v>#REF!</v>
      </c>
      <c r="AM22" s="119" t="e">
        <f t="shared" si="12"/>
        <v>#REF!</v>
      </c>
      <c r="AN22" s="119" t="e">
        <f t="shared" si="12"/>
        <v>#REF!</v>
      </c>
      <c r="AO22" s="119" t="e">
        <f t="shared" si="12"/>
        <v>#REF!</v>
      </c>
      <c r="AP22" s="119" t="e">
        <f t="shared" si="12"/>
        <v>#REF!</v>
      </c>
      <c r="AQ22" s="166" t="e">
        <f t="shared" si="12"/>
        <v>#REF!</v>
      </c>
      <c r="AR22" s="119" t="e">
        <f t="shared" si="12"/>
        <v>#REF!</v>
      </c>
      <c r="AS22" s="119" t="e">
        <f t="shared" si="12"/>
        <v>#REF!</v>
      </c>
      <c r="AT22" s="119" t="e">
        <f t="shared" si="12"/>
        <v>#REF!</v>
      </c>
    </row>
    <row r="23" spans="2:58" x14ac:dyDescent="0.15">
      <c r="B23" s="157" t="str">
        <f>IF(見積明細!B23="","",見積明細!B23)</f>
        <v/>
      </c>
      <c r="C23" s="158" t="str">
        <f>IF(見積明細!C23="","",見積明細!C23)</f>
        <v/>
      </c>
      <c r="D23" s="169" t="str">
        <f>IF(見積明細!D23="","",見積明細!D23)</f>
        <v/>
      </c>
      <c r="E23" s="89">
        <f>T21*E22</f>
        <v>0</v>
      </c>
      <c r="F23" s="86">
        <f>T21*F22</f>
        <v>0</v>
      </c>
      <c r="G23" s="86">
        <f>T21*G22</f>
        <v>0</v>
      </c>
      <c r="H23" s="86">
        <f>T21*H22</f>
        <v>0</v>
      </c>
      <c r="I23" s="86">
        <f>T21*I22</f>
        <v>0</v>
      </c>
      <c r="J23" s="86">
        <f>T21*J22</f>
        <v>0</v>
      </c>
      <c r="K23" s="86">
        <f>T21*K22</f>
        <v>0</v>
      </c>
      <c r="L23" s="36">
        <f>T21*L22</f>
        <v>0</v>
      </c>
      <c r="M23" s="36">
        <f>T21*M22</f>
        <v>0</v>
      </c>
      <c r="N23" s="136">
        <f>T21*N22</f>
        <v>0</v>
      </c>
      <c r="O23" s="136">
        <f>T21*O22</f>
        <v>0</v>
      </c>
      <c r="P23" s="154"/>
      <c r="Q23" s="142"/>
      <c r="AI23" s="119" t="s">
        <v>61</v>
      </c>
      <c r="AJ23" s="119" t="e">
        <f>AJ20+AJ21+AJ22</f>
        <v>#REF!</v>
      </c>
      <c r="AK23" s="119" t="e">
        <f t="shared" ref="AK23:AP23" si="13">AK20+AK21+AK22</f>
        <v>#REF!</v>
      </c>
      <c r="AL23" s="119" t="e">
        <f t="shared" si="13"/>
        <v>#REF!</v>
      </c>
      <c r="AM23" s="119" t="e">
        <f t="shared" si="13"/>
        <v>#REF!</v>
      </c>
      <c r="AN23" s="119" t="e">
        <f t="shared" si="13"/>
        <v>#REF!</v>
      </c>
      <c r="AO23" s="119" t="e">
        <f t="shared" si="13"/>
        <v>#REF!</v>
      </c>
      <c r="AP23" s="119" t="e">
        <f t="shared" si="13"/>
        <v>#REF!</v>
      </c>
      <c r="AQ23" s="166" t="e">
        <f>AQ20+AQ21+AQ22</f>
        <v>#REF!</v>
      </c>
      <c r="AR23" s="119" t="e">
        <f>AR20+AR21+AR22</f>
        <v>#REF!</v>
      </c>
      <c r="AS23" s="119" t="e">
        <f>AS20+AS21+AS22</f>
        <v>#REF!</v>
      </c>
      <c r="AT23" s="119" t="e">
        <f>AT20+AT21+AT22</f>
        <v>#REF!</v>
      </c>
    </row>
    <row r="24" spans="2:58" x14ac:dyDescent="0.15">
      <c r="B24" s="155" t="str">
        <f>IF(見積明細!B24="","",見積明細!B24)</f>
        <v/>
      </c>
      <c r="C24" s="156" t="str">
        <f>IF(見積明細!C24="","",見積明細!C24)</f>
        <v/>
      </c>
      <c r="D24" s="168" t="str">
        <f>IF(見積明細!D24="","",見積明細!D24)</f>
        <v/>
      </c>
      <c r="E24" s="90"/>
      <c r="F24" s="93"/>
      <c r="G24" s="93"/>
      <c r="H24" s="93"/>
      <c r="I24" s="93"/>
      <c r="J24" s="93"/>
      <c r="K24" s="93"/>
      <c r="L24" s="160"/>
      <c r="M24" s="160"/>
      <c r="N24" s="160"/>
      <c r="O24" s="160"/>
      <c r="Q24" s="142"/>
      <c r="T24" s="159"/>
      <c r="U24" s="159"/>
      <c r="AI24" s="119" t="s">
        <v>62</v>
      </c>
      <c r="AJ24" s="119" t="e">
        <f>AJ13+AJ23</f>
        <v>#REF!</v>
      </c>
      <c r="AK24" s="119" t="e">
        <f t="shared" ref="AK24:AP24" si="14">AK13+AK23</f>
        <v>#REF!</v>
      </c>
      <c r="AL24" s="119" t="e">
        <f t="shared" si="14"/>
        <v>#REF!</v>
      </c>
      <c r="AM24" s="119" t="e">
        <f t="shared" si="14"/>
        <v>#REF!</v>
      </c>
      <c r="AN24" s="119" t="e">
        <f t="shared" si="14"/>
        <v>#REF!</v>
      </c>
      <c r="AO24" s="119" t="e">
        <f t="shared" si="14"/>
        <v>#REF!</v>
      </c>
      <c r="AP24" s="119" t="e">
        <f t="shared" si="14"/>
        <v>#REF!</v>
      </c>
      <c r="AQ24" s="166" t="e">
        <f>AQ13+AQ23</f>
        <v>#REF!</v>
      </c>
      <c r="AR24" s="119" t="e">
        <f>AR13+AR23</f>
        <v>#REF!</v>
      </c>
      <c r="AS24" s="119" t="e">
        <f>AS13+AS23</f>
        <v>#REF!</v>
      </c>
      <c r="AT24" s="119" t="e">
        <f>AT13+AT23</f>
        <v>#REF!</v>
      </c>
    </row>
    <row r="25" spans="2:58" x14ac:dyDescent="0.15">
      <c r="B25" s="157" t="str">
        <f>IF(見積明細!B25="","",見積明細!B25)</f>
        <v>合　　　計</v>
      </c>
      <c r="C25" s="158" t="str">
        <f>IF(見積明細!C25="","",見積明細!C25)</f>
        <v/>
      </c>
      <c r="D25" s="169" t="str">
        <f>IF(見積明細!D25="","",見積明細!D25)</f>
        <v/>
      </c>
      <c r="E25" s="88"/>
      <c r="F25" s="85"/>
      <c r="G25" s="85"/>
      <c r="H25" s="85"/>
      <c r="I25" s="85"/>
      <c r="J25" s="85"/>
      <c r="K25" s="85"/>
      <c r="L25" s="36"/>
      <c r="M25" s="36"/>
      <c r="N25" s="36"/>
      <c r="O25" s="36"/>
      <c r="Q25" s="142"/>
      <c r="V25" s="159"/>
      <c r="W25" s="159"/>
      <c r="X25" s="159"/>
      <c r="Y25" s="159"/>
      <c r="Z25" s="159"/>
      <c r="AA25" s="159"/>
      <c r="AB25" s="159"/>
      <c r="AC25" s="159"/>
      <c r="AD25" s="159"/>
      <c r="AE25" s="159"/>
      <c r="AF25" s="159"/>
      <c r="AI25" s="119" t="s">
        <v>63</v>
      </c>
      <c r="AJ25" s="119" t="e">
        <f>ROUNDDOWN(AJ24+ROUNDDOWN((AJ24-(0.9*AJ6+AJ9+AJ10))*0.13,0),-3)-AJ24</f>
        <v>#REF!</v>
      </c>
      <c r="AK25" s="119" t="e">
        <f t="shared" ref="AK25:AS25" si="15">ROUNDDOWN(AK24+ROUNDDOWN((AK24-(0.9*AK6+AK9+AK10))*0.13,0),-3)-AK24</f>
        <v>#REF!</v>
      </c>
      <c r="AL25" s="119" t="e">
        <f t="shared" si="15"/>
        <v>#REF!</v>
      </c>
      <c r="AM25" s="119" t="e">
        <f t="shared" si="15"/>
        <v>#REF!</v>
      </c>
      <c r="AN25" s="119" t="e">
        <f t="shared" si="15"/>
        <v>#REF!</v>
      </c>
      <c r="AO25" s="119" t="e">
        <f t="shared" si="15"/>
        <v>#REF!</v>
      </c>
      <c r="AP25" s="119" t="e">
        <f t="shared" si="15"/>
        <v>#REF!</v>
      </c>
      <c r="AQ25" s="166" t="e">
        <f t="shared" si="15"/>
        <v>#REF!</v>
      </c>
      <c r="AR25" s="119" t="e">
        <f t="shared" si="15"/>
        <v>#REF!</v>
      </c>
      <c r="AS25" s="119" t="e">
        <f t="shared" si="15"/>
        <v>#REF!</v>
      </c>
      <c r="AT25" s="119" t="e">
        <f>IF(AT24-(0.9*AT6+AT9+AT10)&lt;54347000,ROUNDDOWN((AT24+6250000),-3)-AT24,ROUNDDOWN(AT24+ROUNDDOWN((AT24-(0.9*AT6+AT9+AT10))*0.125,0),-3)-AT24)</f>
        <v>#REF!</v>
      </c>
    </row>
    <row r="26" spans="2:58" x14ac:dyDescent="0.15">
      <c r="B26" s="157" t="str">
        <f>IF(見積明細!B26="","",見積明細!B26)</f>
        <v/>
      </c>
      <c r="C26" s="158" t="str">
        <f>IF(見積明細!C26="","",見積明細!C26)</f>
        <v/>
      </c>
      <c r="D26" s="169" t="str">
        <f>IF(見積明細!D26="","",見積明細!D26)</f>
        <v/>
      </c>
      <c r="E26" s="89">
        <f>E23+E20+E17+E14</f>
        <v>0</v>
      </c>
      <c r="F26" s="89">
        <f t="shared" ref="F26:O26" si="16">F23+F20+F17+F14</f>
        <v>0</v>
      </c>
      <c r="G26" s="89">
        <f t="shared" si="16"/>
        <v>0</v>
      </c>
      <c r="H26" s="89">
        <f t="shared" si="16"/>
        <v>0</v>
      </c>
      <c r="I26" s="89">
        <f t="shared" si="16"/>
        <v>0</v>
      </c>
      <c r="J26" s="89">
        <f t="shared" si="16"/>
        <v>0</v>
      </c>
      <c r="K26" s="89">
        <f t="shared" si="16"/>
        <v>0</v>
      </c>
      <c r="L26" s="89">
        <f t="shared" si="16"/>
        <v>0</v>
      </c>
      <c r="M26" s="89">
        <f t="shared" si="16"/>
        <v>0</v>
      </c>
      <c r="N26" s="89">
        <f t="shared" si="16"/>
        <v>0</v>
      </c>
      <c r="O26" s="89">
        <f t="shared" si="16"/>
        <v>0</v>
      </c>
      <c r="Q26" s="142"/>
      <c r="AI26" s="119" t="s">
        <v>80</v>
      </c>
      <c r="AJ26" s="119" t="e">
        <f>ROUNDDOWN(AJ24*0.0004,-3)</f>
        <v>#REF!</v>
      </c>
      <c r="AK26" s="119" t="e">
        <f t="shared" ref="AK26:AP26" si="17">ROUNDDOWN(AK24*0.0004,-3)</f>
        <v>#REF!</v>
      </c>
      <c r="AL26" s="119" t="e">
        <f t="shared" si="17"/>
        <v>#REF!</v>
      </c>
      <c r="AM26" s="119" t="e">
        <f t="shared" si="17"/>
        <v>#REF!</v>
      </c>
      <c r="AN26" s="119" t="e">
        <f t="shared" si="17"/>
        <v>#REF!</v>
      </c>
      <c r="AO26" s="119" t="e">
        <f t="shared" si="17"/>
        <v>#REF!</v>
      </c>
      <c r="AP26" s="119" t="e">
        <f t="shared" si="17"/>
        <v>#REF!</v>
      </c>
      <c r="AQ26" s="166" t="e">
        <f>ROUNDDOWN(AQ24*0.0004,-3)</f>
        <v>#REF!</v>
      </c>
      <c r="AR26" s="119" t="e">
        <f>ROUNDDOWN(AR24*0.0004,-3)</f>
        <v>#REF!</v>
      </c>
      <c r="AS26" s="119" t="e">
        <f>ROUNDDOWN(AS24*0.0004,-3)</f>
        <v>#REF!</v>
      </c>
      <c r="AT26" s="119" t="e">
        <f>ROUNDDOWN(AT24*0.0004,-3)</f>
        <v>#REF!</v>
      </c>
    </row>
    <row r="27" spans="2:58" x14ac:dyDescent="0.15">
      <c r="B27" s="155" t="str">
        <f>IF(見積明細!B27="","",見積明細!B27)</f>
        <v/>
      </c>
      <c r="C27" s="156" t="str">
        <f>IF(見積明細!C27="","",見積明細!C27)</f>
        <v/>
      </c>
      <c r="D27" s="168" t="str">
        <f>IF(見積明細!D27="","",見積明細!D27)</f>
        <v/>
      </c>
      <c r="E27" s="90" t="str">
        <f>T27&amp;U27</f>
        <v/>
      </c>
      <c r="F27" s="93" t="str">
        <f>T27&amp;U27</f>
        <v/>
      </c>
      <c r="G27" s="93" t="str">
        <f>T27&amp;U27</f>
        <v/>
      </c>
      <c r="H27" s="93" t="str">
        <f>T27&amp;U27</f>
        <v/>
      </c>
      <c r="I27" s="93" t="str">
        <f>T27&amp;U27</f>
        <v/>
      </c>
      <c r="J27" s="93" t="str">
        <f>T27&amp;U27</f>
        <v/>
      </c>
      <c r="K27" s="93" t="str">
        <f>T27&amp;U27</f>
        <v/>
      </c>
      <c r="L27" s="145" t="str">
        <f>T27&amp;U27</f>
        <v/>
      </c>
      <c r="M27" s="145" t="str">
        <f>T27&amp;U27</f>
        <v/>
      </c>
      <c r="N27" s="145" t="str">
        <f>T27&amp;U27</f>
        <v/>
      </c>
      <c r="O27" s="145" t="str">
        <f>T27&amp;U27</f>
        <v/>
      </c>
      <c r="P27" s="150"/>
      <c r="Q27" s="142"/>
      <c r="T27" s="159"/>
      <c r="U27" s="159"/>
      <c r="AI27" s="119" t="s">
        <v>58</v>
      </c>
      <c r="AJ27" s="119">
        <f t="shared" ref="AJ27:AP27" si="18">E29</f>
        <v>0</v>
      </c>
      <c r="AK27" s="119">
        <f t="shared" si="18"/>
        <v>0</v>
      </c>
      <c r="AL27" s="119">
        <f t="shared" si="18"/>
        <v>0</v>
      </c>
      <c r="AM27" s="119">
        <f t="shared" si="18"/>
        <v>0</v>
      </c>
      <c r="AN27" s="119">
        <f t="shared" si="18"/>
        <v>0</v>
      </c>
      <c r="AO27" s="119">
        <f t="shared" si="18"/>
        <v>0</v>
      </c>
      <c r="AP27" s="119">
        <f t="shared" si="18"/>
        <v>0</v>
      </c>
      <c r="AQ27" s="166">
        <f>L29</f>
        <v>0</v>
      </c>
      <c r="AR27" s="119">
        <f>M29</f>
        <v>0</v>
      </c>
      <c r="AS27" s="119">
        <f>N29</f>
        <v>0</v>
      </c>
      <c r="AT27" s="119">
        <f>O29</f>
        <v>0</v>
      </c>
    </row>
    <row r="28" spans="2:58" x14ac:dyDescent="0.15">
      <c r="B28" s="157" t="str">
        <f>IF(見積明細!B28="","",見積明細!B28)</f>
        <v/>
      </c>
      <c r="C28" s="158" t="str">
        <f>IF(見積明細!C28="","",見積明細!C28)</f>
        <v/>
      </c>
      <c r="D28" s="169" t="str">
        <f>IF(見積明細!D28="","",見積明細!D28)</f>
        <v/>
      </c>
      <c r="E28" s="88"/>
      <c r="F28" s="85"/>
      <c r="G28" s="85"/>
      <c r="H28" s="85"/>
      <c r="I28" s="85"/>
      <c r="J28" s="85"/>
      <c r="K28" s="85"/>
      <c r="L28" s="36"/>
      <c r="M28" s="36"/>
      <c r="N28" s="36"/>
      <c r="O28" s="36"/>
      <c r="P28" s="152"/>
      <c r="Q28" s="142"/>
      <c r="V28" s="159"/>
      <c r="W28" s="159"/>
      <c r="X28" s="159"/>
      <c r="Y28" s="159"/>
      <c r="Z28" s="159"/>
      <c r="AA28" s="159"/>
      <c r="AB28" s="159"/>
      <c r="AC28" s="159"/>
      <c r="AD28" s="159"/>
      <c r="AE28" s="159"/>
      <c r="AF28" s="159"/>
      <c r="AI28" s="119" t="s">
        <v>64</v>
      </c>
      <c r="AJ28" s="119" t="e">
        <f>AJ24+AJ25+AJ26+AJ27</f>
        <v>#REF!</v>
      </c>
      <c r="AK28" s="119" t="e">
        <f t="shared" ref="AK28:AP28" si="19">AK24+AK25+AK26+AK27</f>
        <v>#REF!</v>
      </c>
      <c r="AL28" s="119" t="e">
        <f t="shared" si="19"/>
        <v>#REF!</v>
      </c>
      <c r="AM28" s="119" t="e">
        <f t="shared" si="19"/>
        <v>#REF!</v>
      </c>
      <c r="AN28" s="119" t="e">
        <f t="shared" si="19"/>
        <v>#REF!</v>
      </c>
      <c r="AO28" s="119" t="e">
        <f t="shared" si="19"/>
        <v>#REF!</v>
      </c>
      <c r="AP28" s="119" t="e">
        <f t="shared" si="19"/>
        <v>#REF!</v>
      </c>
      <c r="AQ28" s="166" t="e">
        <f>AQ24+AQ25+AQ26+AQ27</f>
        <v>#REF!</v>
      </c>
      <c r="AR28" s="119" t="e">
        <f>AR24+AR25+AR26+AR27</f>
        <v>#REF!</v>
      </c>
      <c r="AS28" s="119" t="e">
        <f>AS24+AS25+AS26+AS27</f>
        <v>#REF!</v>
      </c>
      <c r="AT28" s="119" t="e">
        <f>AT24+AT25+AT26+AT27</f>
        <v>#REF!</v>
      </c>
    </row>
    <row r="29" spans="2:58" x14ac:dyDescent="0.15">
      <c r="B29" s="157" t="str">
        <f>IF(見積明細!B29="","",見積明細!B29)</f>
        <v/>
      </c>
      <c r="C29" s="158" t="str">
        <f>IF(見積明細!C29="","",見積明細!C29)</f>
        <v/>
      </c>
      <c r="D29" s="169" t="str">
        <f>IF(見積明細!D29="","",見積明細!D29)</f>
        <v/>
      </c>
      <c r="E29" s="89"/>
      <c r="F29" s="86"/>
      <c r="G29" s="86"/>
      <c r="H29" s="86"/>
      <c r="I29" s="86"/>
      <c r="J29" s="86"/>
      <c r="K29" s="86"/>
      <c r="L29" s="36"/>
      <c r="M29" s="36"/>
      <c r="N29" s="136"/>
      <c r="O29" s="136"/>
      <c r="P29" s="154"/>
      <c r="Q29" s="142"/>
      <c r="AI29" s="119" t="s">
        <v>81</v>
      </c>
      <c r="AJ29" s="119" t="e">
        <f>AJ28*0.05</f>
        <v>#REF!</v>
      </c>
      <c r="AK29" s="119" t="e">
        <f t="shared" ref="AK29:AP29" si="20">AK28*0.05</f>
        <v>#REF!</v>
      </c>
      <c r="AL29" s="119" t="e">
        <f t="shared" si="20"/>
        <v>#REF!</v>
      </c>
      <c r="AM29" s="119" t="e">
        <f t="shared" si="20"/>
        <v>#REF!</v>
      </c>
      <c r="AN29" s="119" t="e">
        <f t="shared" si="20"/>
        <v>#REF!</v>
      </c>
      <c r="AO29" s="119" t="e">
        <f t="shared" si="20"/>
        <v>#REF!</v>
      </c>
      <c r="AP29" s="119" t="e">
        <f t="shared" si="20"/>
        <v>#REF!</v>
      </c>
      <c r="AQ29" s="166" t="e">
        <f>AQ28*0.05</f>
        <v>#REF!</v>
      </c>
      <c r="AR29" s="119" t="e">
        <f>AR28*0.05</f>
        <v>#REF!</v>
      </c>
      <c r="AS29" s="119" t="e">
        <f>AS28*0.05</f>
        <v>#REF!</v>
      </c>
      <c r="AT29" s="119" t="e">
        <f>AT28*0.05</f>
        <v>#REF!</v>
      </c>
    </row>
    <row r="30" spans="2:58" ht="12.75" thickBot="1" x14ac:dyDescent="0.2">
      <c r="B30" s="155" t="str">
        <f>IF(見積明細!B30="","",見積明細!B30)</f>
        <v/>
      </c>
      <c r="C30" s="156" t="str">
        <f>IF(見積明細!C30="","",見積明細!C30)</f>
        <v/>
      </c>
      <c r="D30" s="168" t="str">
        <f>IF(見積明細!D30="","",見積明細!D30)</f>
        <v/>
      </c>
      <c r="E30" s="92" t="str">
        <f>T30&amp;U30</f>
        <v/>
      </c>
      <c r="F30" s="92" t="str">
        <f>T30&amp;U30</f>
        <v/>
      </c>
      <c r="G30" s="92" t="str">
        <f>T30&amp;U30</f>
        <v/>
      </c>
      <c r="H30" s="92" t="str">
        <f>T30&amp;U30</f>
        <v/>
      </c>
      <c r="I30" s="92" t="str">
        <f>T30&amp;U30</f>
        <v/>
      </c>
      <c r="J30" s="92" t="str">
        <f>T30&amp;U30</f>
        <v/>
      </c>
      <c r="K30" s="92" t="str">
        <f>T30&amp;U30</f>
        <v/>
      </c>
      <c r="L30" s="160" t="str">
        <f>T30&amp;U30</f>
        <v/>
      </c>
      <c r="M30" s="160" t="str">
        <f>T30&amp;U30</f>
        <v/>
      </c>
      <c r="N30" s="145" t="str">
        <f>T30&amp;U30</f>
        <v/>
      </c>
      <c r="O30" s="145" t="str">
        <f>T30&amp;U30</f>
        <v/>
      </c>
      <c r="Q30" s="142"/>
      <c r="T30" s="159"/>
      <c r="U30" s="159"/>
      <c r="AI30" s="120" t="s">
        <v>55</v>
      </c>
      <c r="AJ30" s="120" t="e">
        <f>AJ28+AJ29</f>
        <v>#REF!</v>
      </c>
      <c r="AK30" s="120" t="e">
        <f t="shared" ref="AK30:AP30" si="21">AK28+AK29</f>
        <v>#REF!</v>
      </c>
      <c r="AL30" s="120" t="e">
        <f t="shared" si="21"/>
        <v>#REF!</v>
      </c>
      <c r="AM30" s="120" t="e">
        <f t="shared" si="21"/>
        <v>#REF!</v>
      </c>
      <c r="AN30" s="120" t="e">
        <f t="shared" si="21"/>
        <v>#REF!</v>
      </c>
      <c r="AO30" s="120" t="e">
        <f t="shared" si="21"/>
        <v>#REF!</v>
      </c>
      <c r="AP30" s="120" t="e">
        <f t="shared" si="21"/>
        <v>#REF!</v>
      </c>
      <c r="AQ30" s="167" t="e">
        <f>AQ28+AQ29</f>
        <v>#REF!</v>
      </c>
      <c r="AR30" s="120" t="e">
        <f>AR28+AR29</f>
        <v>#REF!</v>
      </c>
      <c r="AS30" s="120" t="e">
        <f>AS28+AS29</f>
        <v>#REF!</v>
      </c>
      <c r="AT30" s="120" t="e">
        <f>AT28+AT29</f>
        <v>#REF!</v>
      </c>
    </row>
    <row r="31" spans="2:58" x14ac:dyDescent="0.15">
      <c r="B31" s="157" t="str">
        <f>IF(見積明細!B31="","",見積明細!B31)</f>
        <v/>
      </c>
      <c r="C31" s="158" t="str">
        <f>IF(見積明細!C31="","",見積明細!C31)</f>
        <v/>
      </c>
      <c r="D31" s="169" t="str">
        <f>IF(見積明細!D31="","",見積明細!D31)</f>
        <v/>
      </c>
      <c r="E31" s="85"/>
      <c r="F31" s="85"/>
      <c r="G31" s="85"/>
      <c r="H31" s="85"/>
      <c r="I31" s="85"/>
      <c r="J31" s="85"/>
      <c r="K31" s="85"/>
      <c r="L31" s="36"/>
      <c r="M31" s="36"/>
      <c r="N31" s="36"/>
      <c r="O31" s="36"/>
      <c r="Q31" s="142"/>
      <c r="V31" s="159"/>
      <c r="W31" s="159"/>
      <c r="X31" s="159"/>
      <c r="Y31" s="159"/>
      <c r="Z31" s="159"/>
      <c r="AA31" s="159"/>
      <c r="AB31" s="159"/>
      <c r="AC31" s="159"/>
      <c r="AD31" s="159"/>
      <c r="AE31" s="159"/>
      <c r="AF31" s="159"/>
    </row>
    <row r="32" spans="2:58" x14ac:dyDescent="0.15">
      <c r="B32" s="157" t="str">
        <f>IF(見積明細!B32="","",見積明細!B32)</f>
        <v/>
      </c>
      <c r="C32" s="158" t="str">
        <f>IF(見積明細!C32="","",見積明細!C32)</f>
        <v/>
      </c>
      <c r="D32" s="169" t="str">
        <f>IF(見積明細!D32="","",見積明細!D32)</f>
        <v/>
      </c>
      <c r="E32" s="85"/>
      <c r="F32" s="85"/>
      <c r="G32" s="85"/>
      <c r="H32" s="85"/>
      <c r="I32" s="85"/>
      <c r="J32" s="85"/>
      <c r="K32" s="85"/>
      <c r="L32" s="36"/>
      <c r="M32" s="36"/>
      <c r="N32" s="36"/>
      <c r="O32" s="36"/>
      <c r="P32" s="152"/>
      <c r="AI32" s="91" t="s">
        <v>56</v>
      </c>
      <c r="AJ32" s="91" t="e">
        <f>AJ13-AJ6</f>
        <v>#REF!</v>
      </c>
      <c r="AK32" s="91" t="e">
        <f t="shared" ref="AK32:AT32" si="22">AK13-AK6</f>
        <v>#REF!</v>
      </c>
      <c r="AL32" s="91" t="e">
        <f t="shared" si="22"/>
        <v>#REF!</v>
      </c>
      <c r="AM32" s="91" t="e">
        <f t="shared" si="22"/>
        <v>#REF!</v>
      </c>
      <c r="AN32" s="91" t="e">
        <f t="shared" si="22"/>
        <v>#REF!</v>
      </c>
      <c r="AO32" s="91" t="e">
        <f t="shared" si="22"/>
        <v>#REF!</v>
      </c>
      <c r="AP32" s="91" t="e">
        <f t="shared" si="22"/>
        <v>#REF!</v>
      </c>
      <c r="AQ32" s="91" t="e">
        <f t="shared" si="22"/>
        <v>#REF!</v>
      </c>
      <c r="AR32" s="91" t="e">
        <f t="shared" si="22"/>
        <v>#REF!</v>
      </c>
      <c r="AS32" s="91" t="e">
        <f t="shared" si="22"/>
        <v>#REF!</v>
      </c>
      <c r="AT32" s="91" t="e">
        <f t="shared" si="22"/>
        <v>#REF!</v>
      </c>
    </row>
    <row r="33" spans="2:32" x14ac:dyDescent="0.15">
      <c r="B33" s="155" t="str">
        <f>IF(見積明細!B33="","",見積明細!B33)</f>
        <v/>
      </c>
      <c r="C33" s="156" t="str">
        <f>IF(見積明細!C33="","",見積明細!C33)</f>
        <v/>
      </c>
      <c r="D33" s="168" t="str">
        <f>IF(見積明細!D33="","",見積明細!D33)</f>
        <v/>
      </c>
      <c r="E33" s="161"/>
      <c r="F33" s="161"/>
      <c r="G33" s="161"/>
      <c r="H33" s="161"/>
      <c r="I33" s="161"/>
      <c r="J33" s="161"/>
      <c r="K33" s="161"/>
      <c r="L33" s="171"/>
      <c r="M33" s="171"/>
      <c r="N33" s="171"/>
      <c r="O33" s="171"/>
      <c r="P33" s="172"/>
    </row>
    <row r="34" spans="2:32" x14ac:dyDescent="0.15">
      <c r="B34" s="157" t="str">
        <f>IF(見積明細!B34="","",見積明細!B34)</f>
        <v/>
      </c>
      <c r="C34" s="158" t="str">
        <f>IF(見積明細!C34="","",見積明細!C34)</f>
        <v/>
      </c>
      <c r="D34" s="169" t="str">
        <f>IF(見積明細!D34="","",見積明細!D34)</f>
        <v/>
      </c>
      <c r="E34" s="85"/>
      <c r="F34" s="85"/>
      <c r="G34" s="85"/>
      <c r="H34" s="85"/>
      <c r="I34" s="85"/>
      <c r="J34" s="85"/>
      <c r="K34" s="85"/>
      <c r="L34" s="36"/>
      <c r="M34" s="36"/>
      <c r="N34" s="36"/>
      <c r="O34" s="36"/>
      <c r="P34" s="173"/>
    </row>
    <row r="35" spans="2:32" ht="12.75" thickBot="1" x14ac:dyDescent="0.2">
      <c r="B35" s="157" t="str">
        <f>IF(見積明細!B35="","",見積明細!B35)</f>
        <v/>
      </c>
      <c r="C35" s="158" t="str">
        <f>IF(見積明細!C35="","",見積明細!C35)</f>
        <v/>
      </c>
      <c r="D35" s="169" t="str">
        <f>IF(見積明細!D35="","",見積明細!D35)</f>
        <v/>
      </c>
      <c r="E35" s="87"/>
      <c r="F35" s="87"/>
      <c r="G35" s="87"/>
      <c r="H35" s="87"/>
      <c r="I35" s="87"/>
      <c r="J35" s="87"/>
      <c r="K35" s="87"/>
      <c r="L35" s="137"/>
      <c r="M35" s="137"/>
      <c r="N35" s="137"/>
      <c r="O35" s="137"/>
      <c r="P35" s="174"/>
    </row>
    <row r="36" spans="2:32" x14ac:dyDescent="0.15">
      <c r="B36" s="170" t="str">
        <f>IF(見積明細!B36="","",見積明細!B36)</f>
        <v/>
      </c>
      <c r="C36" s="170" t="str">
        <f>IF(見積明細!C36="","",見積明細!C36)</f>
        <v/>
      </c>
      <c r="D36" s="170" t="str">
        <f>IF(見積明細!D36="","",見積明細!D36)</f>
        <v/>
      </c>
      <c r="E36" s="102"/>
      <c r="F36" s="102"/>
      <c r="G36" s="102"/>
      <c r="H36" s="102"/>
      <c r="I36" s="102"/>
      <c r="J36" s="102"/>
      <c r="K36" s="102"/>
      <c r="L36" s="105"/>
      <c r="M36" s="105"/>
      <c r="N36" s="105"/>
      <c r="O36" s="105"/>
      <c r="P36" s="105"/>
    </row>
    <row r="37" spans="2:32" x14ac:dyDescent="0.15">
      <c r="B37" s="169" t="str">
        <f>IF(見積明細!B37="","",見積明細!B37)</f>
        <v/>
      </c>
      <c r="C37" s="169" t="str">
        <f>IF(見積明細!C37="","",見積明細!C37)</f>
        <v/>
      </c>
      <c r="D37" s="169" t="str">
        <f>IF(見積明細!D37="","",見積明細!D37)</f>
        <v/>
      </c>
    </row>
    <row r="38" spans="2:32" ht="12.75" thickBot="1" x14ac:dyDescent="0.2">
      <c r="B38" s="176">
        <f>IF(見積明細!B38="","",見積明細!B38)</f>
        <v>0</v>
      </c>
      <c r="C38" s="175" t="str">
        <f>IF(見積明細!C38="","",見積明細!C38)</f>
        <v/>
      </c>
      <c r="D38" s="175" t="str">
        <f>IF(見積明細!D38="","",見積明細!D38)</f>
        <v/>
      </c>
    </row>
    <row r="39" spans="2:32" x14ac:dyDescent="0.15">
      <c r="B39" s="411" t="str">
        <f>見積明細!B40</f>
        <v>見積内訳表</v>
      </c>
      <c r="C39" s="412"/>
      <c r="D39" s="412"/>
      <c r="E39" s="98" t="s">
        <v>15</v>
      </c>
      <c r="F39" s="98" t="s">
        <v>16</v>
      </c>
      <c r="G39" s="98" t="s">
        <v>17</v>
      </c>
      <c r="H39" s="98" t="s">
        <v>18</v>
      </c>
      <c r="I39" s="98" t="s">
        <v>19</v>
      </c>
      <c r="J39" s="98" t="s">
        <v>20</v>
      </c>
      <c r="K39" s="98" t="s">
        <v>21</v>
      </c>
      <c r="L39" s="141" t="s">
        <v>22</v>
      </c>
      <c r="M39" s="141" t="s">
        <v>23</v>
      </c>
      <c r="N39" s="141" t="str">
        <f>$N$3</f>
        <v>Ｊ社</v>
      </c>
      <c r="O39" s="141" t="str">
        <f>$O$3</f>
        <v>Ｋ社</v>
      </c>
      <c r="P39" s="105"/>
      <c r="Q39" s="142"/>
    </row>
    <row r="40" spans="2:32" x14ac:dyDescent="0.15">
      <c r="B40" s="413"/>
      <c r="C40" s="389"/>
      <c r="D40" s="389"/>
      <c r="E40" s="93"/>
      <c r="F40" s="93"/>
      <c r="G40" s="93"/>
      <c r="H40" s="93"/>
      <c r="I40" s="93"/>
      <c r="J40" s="93"/>
      <c r="K40" s="93"/>
      <c r="L40" s="145"/>
      <c r="M40" s="145"/>
      <c r="N40" s="145"/>
      <c r="O40" s="145"/>
      <c r="P40" s="146" t="s">
        <v>24</v>
      </c>
      <c r="Q40" s="142"/>
    </row>
    <row r="41" spans="2:32" x14ac:dyDescent="0.15">
      <c r="B41" s="177"/>
      <c r="C41" s="178"/>
      <c r="D41" s="178" t="str">
        <f>見積明細!F40</f>
        <v>第１号</v>
      </c>
      <c r="E41" s="99">
        <f>$E$5</f>
        <v>0</v>
      </c>
      <c r="F41" s="99">
        <f>$F$5</f>
        <v>0</v>
      </c>
      <c r="G41" s="99">
        <f>$G$5</f>
        <v>0</v>
      </c>
      <c r="H41" s="99">
        <f>$H$5</f>
        <v>0</v>
      </c>
      <c r="I41" s="99">
        <f>$I$5</f>
        <v>0</v>
      </c>
      <c r="J41" s="99">
        <f t="shared" ref="J41:O41" si="23">J5</f>
        <v>0</v>
      </c>
      <c r="K41" s="99">
        <f t="shared" si="23"/>
        <v>0</v>
      </c>
      <c r="L41" s="99">
        <f t="shared" si="23"/>
        <v>0</v>
      </c>
      <c r="M41" s="99">
        <f t="shared" si="23"/>
        <v>0</v>
      </c>
      <c r="N41" s="99">
        <f t="shared" si="23"/>
        <v>0</v>
      </c>
      <c r="O41" s="99">
        <f t="shared" si="23"/>
        <v>0</v>
      </c>
      <c r="Q41" s="142"/>
    </row>
    <row r="42" spans="2:32" x14ac:dyDescent="0.15">
      <c r="B42" s="155" t="str">
        <f>IF(見積明細!B42="","",見積明細!B42)</f>
        <v/>
      </c>
      <c r="C42" s="156" t="str">
        <f>IF(見積明細!C42="","",見積明細!C42)</f>
        <v/>
      </c>
      <c r="D42" s="168" t="str">
        <f>IF(見積明細!D42="","",見積明細!D42)</f>
        <v/>
      </c>
      <c r="E42" s="100" t="s">
        <v>25</v>
      </c>
      <c r="F42" s="100" t="s">
        <v>25</v>
      </c>
      <c r="G42" s="100" t="s">
        <v>25</v>
      </c>
      <c r="H42" s="100" t="s">
        <v>25</v>
      </c>
      <c r="I42" s="100" t="s">
        <v>25</v>
      </c>
      <c r="J42" s="100" t="s">
        <v>25</v>
      </c>
      <c r="K42" s="100" t="s">
        <v>25</v>
      </c>
      <c r="L42" s="149" t="s">
        <v>25</v>
      </c>
      <c r="M42" s="149" t="s">
        <v>25</v>
      </c>
      <c r="N42" s="149" t="s">
        <v>25</v>
      </c>
      <c r="O42" s="149" t="s">
        <v>25</v>
      </c>
      <c r="P42" s="150"/>
      <c r="Q42" s="142"/>
    </row>
    <row r="43" spans="2:32" x14ac:dyDescent="0.15">
      <c r="B43" s="157" t="str">
        <f>IF(見積明細!B43="","",見積明細!B43)</f>
        <v>種　　別</v>
      </c>
      <c r="C43" s="158" t="str">
        <f>IF(見積明細!C43="","",見積明細!C43)</f>
        <v>名　　称</v>
      </c>
      <c r="D43" s="169" t="str">
        <f>IF(見積明細!D43="","",見積明細!D43)</f>
        <v>形状寸法</v>
      </c>
      <c r="E43" s="101" t="s">
        <v>29</v>
      </c>
      <c r="F43" s="100" t="s">
        <v>29</v>
      </c>
      <c r="G43" s="100" t="s">
        <v>29</v>
      </c>
      <c r="H43" s="100" t="s">
        <v>29</v>
      </c>
      <c r="I43" s="100" t="s">
        <v>29</v>
      </c>
      <c r="J43" s="100" t="s">
        <v>29</v>
      </c>
      <c r="K43" s="100" t="s">
        <v>29</v>
      </c>
      <c r="L43" s="149" t="s">
        <v>29</v>
      </c>
      <c r="M43" s="149" t="s">
        <v>29</v>
      </c>
      <c r="N43" s="149" t="s">
        <v>29</v>
      </c>
      <c r="O43" s="149" t="s">
        <v>29</v>
      </c>
      <c r="P43" s="152"/>
      <c r="Q43" s="142"/>
      <c r="V43" s="103">
        <f>$E$5</f>
        <v>0</v>
      </c>
      <c r="W43" s="103">
        <f>$F$5</f>
        <v>0</v>
      </c>
      <c r="X43" s="103">
        <f>$G$5</f>
        <v>0</v>
      </c>
      <c r="Y43" s="103">
        <f>$H$5</f>
        <v>0</v>
      </c>
      <c r="Z43" s="103">
        <f>$I$5</f>
        <v>0</v>
      </c>
      <c r="AA43" s="103">
        <f>$J$5</f>
        <v>0</v>
      </c>
      <c r="AB43" s="103">
        <f>K$5</f>
        <v>0</v>
      </c>
      <c r="AC43" s="103">
        <f>L$5</f>
        <v>0</v>
      </c>
      <c r="AD43" s="103">
        <f>M$5</f>
        <v>0</v>
      </c>
      <c r="AE43" s="103">
        <f>N$5</f>
        <v>0</v>
      </c>
      <c r="AF43" s="103">
        <f>O$5</f>
        <v>0</v>
      </c>
    </row>
    <row r="44" spans="2:32" x14ac:dyDescent="0.15">
      <c r="B44" s="157" t="str">
        <f>IF(見積明細!B44="","",見積明細!B44)</f>
        <v/>
      </c>
      <c r="C44" s="158" t="str">
        <f>IF(見積明細!C44="","",見積明細!C44)</f>
        <v/>
      </c>
      <c r="D44" s="169" t="str">
        <f>IF(見積明細!D44="","",見積明細!D44)</f>
        <v/>
      </c>
      <c r="E44" s="101" t="s">
        <v>30</v>
      </c>
      <c r="F44" s="100" t="s">
        <v>30</v>
      </c>
      <c r="G44" s="100" t="s">
        <v>30</v>
      </c>
      <c r="H44" s="100" t="s">
        <v>30</v>
      </c>
      <c r="I44" s="100" t="s">
        <v>30</v>
      </c>
      <c r="J44" s="100" t="s">
        <v>30</v>
      </c>
      <c r="K44" s="100" t="s">
        <v>30</v>
      </c>
      <c r="L44" s="149" t="s">
        <v>30</v>
      </c>
      <c r="M44" s="149" t="s">
        <v>30</v>
      </c>
      <c r="N44" s="149" t="s">
        <v>30</v>
      </c>
      <c r="O44" s="149" t="s">
        <v>30</v>
      </c>
      <c r="P44" s="154"/>
      <c r="Q44" s="142"/>
      <c r="T44" s="103" t="s">
        <v>31</v>
      </c>
      <c r="U44" s="103" t="s">
        <v>0</v>
      </c>
    </row>
    <row r="45" spans="2:32" x14ac:dyDescent="0.15">
      <c r="B45" s="155" t="str">
        <f>IF(見積明細!B45="","",見積明細!B45)</f>
        <v/>
      </c>
      <c r="C45" s="156" t="str">
        <f>IF(見積明細!C45="","",見積明細!C45)</f>
        <v/>
      </c>
      <c r="D45" s="168" t="str">
        <f>IF(見積明細!D45="","",見積明細!D45)</f>
        <v/>
      </c>
      <c r="E45" s="90"/>
      <c r="F45" s="93"/>
      <c r="G45" s="93"/>
      <c r="H45" s="93"/>
      <c r="I45" s="93"/>
      <c r="J45" s="93"/>
      <c r="K45" s="93"/>
      <c r="L45" s="145"/>
      <c r="M45" s="145"/>
      <c r="N45" s="145"/>
      <c r="O45" s="145"/>
      <c r="P45" s="150"/>
      <c r="Q45" s="142"/>
      <c r="T45" s="159"/>
      <c r="U45" s="159"/>
    </row>
    <row r="46" spans="2:32" x14ac:dyDescent="0.15">
      <c r="B46" s="157" t="str">
        <f>IF(見積明細!B46="","",見積明細!B46)</f>
        <v/>
      </c>
      <c r="C46" s="158" t="str">
        <f>IF(見積明細!C46="","",見積明細!C46)</f>
        <v/>
      </c>
      <c r="D46" s="169" t="str">
        <f>IF(見積明細!D46="","",見積明細!D46)</f>
        <v/>
      </c>
      <c r="E46" s="88"/>
      <c r="F46" s="85"/>
      <c r="G46" s="85"/>
      <c r="H46" s="85"/>
      <c r="I46" s="85"/>
      <c r="J46" s="85"/>
      <c r="K46" s="85"/>
      <c r="L46" s="36"/>
      <c r="M46" s="36"/>
      <c r="N46" s="36"/>
      <c r="O46" s="36"/>
      <c r="P46" s="152"/>
      <c r="Q46" s="142"/>
      <c r="V46" s="159"/>
      <c r="W46" s="159"/>
      <c r="X46" s="159"/>
      <c r="Y46" s="159"/>
      <c r="Z46" s="159"/>
      <c r="AA46" s="159"/>
      <c r="AB46" s="159"/>
      <c r="AC46" s="159"/>
      <c r="AD46" s="159"/>
      <c r="AE46" s="159"/>
      <c r="AF46" s="159"/>
    </row>
    <row r="47" spans="2:32" x14ac:dyDescent="0.15">
      <c r="B47" s="157" t="str">
        <f>IF(見積明細!B47="","",見積明細!B47)</f>
        <v/>
      </c>
      <c r="C47" s="158" t="str">
        <f>IF(見積明細!C47="","",見積明細!C47)</f>
        <v/>
      </c>
      <c r="D47" s="169" t="str">
        <f>IF(見積明細!D47="","",見積明細!D47)</f>
        <v/>
      </c>
      <c r="E47" s="89"/>
      <c r="F47" s="86"/>
      <c r="G47" s="86"/>
      <c r="H47" s="86"/>
      <c r="I47" s="86"/>
      <c r="J47" s="86"/>
      <c r="K47" s="86"/>
      <c r="L47" s="136"/>
      <c r="M47" s="136"/>
      <c r="N47" s="136"/>
      <c r="O47" s="136"/>
      <c r="P47" s="154"/>
      <c r="Q47" s="142"/>
    </row>
    <row r="48" spans="2:32" x14ac:dyDescent="0.15">
      <c r="B48" s="155" t="str">
        <f>IF(見積明細!B48="","",見積明細!B48)</f>
        <v/>
      </c>
      <c r="C48" s="156" t="str">
        <f>IF(見積明細!C48="","",見積明細!C48)</f>
        <v/>
      </c>
      <c r="D48" s="168" t="str">
        <f>IF(見積明細!D48="","",見積明細!D48)</f>
        <v/>
      </c>
      <c r="E48" s="90" t="str">
        <f>T48&amp;U48</f>
        <v/>
      </c>
      <c r="F48" s="93" t="str">
        <f>T48&amp;U48</f>
        <v/>
      </c>
      <c r="G48" s="93" t="str">
        <f>T48&amp;U48</f>
        <v/>
      </c>
      <c r="H48" s="93" t="str">
        <f>T48&amp;U48</f>
        <v/>
      </c>
      <c r="I48" s="93" t="str">
        <f>T48&amp;U48</f>
        <v/>
      </c>
      <c r="J48" s="93" t="str">
        <f>T48&amp;U48</f>
        <v/>
      </c>
      <c r="K48" s="93" t="str">
        <f>T48&amp;U48</f>
        <v/>
      </c>
      <c r="L48" s="93" t="str">
        <f>T48&amp;U48</f>
        <v/>
      </c>
      <c r="M48" s="93" t="str">
        <f>T48&amp;U48</f>
        <v/>
      </c>
      <c r="N48" s="93" t="str">
        <f>T48&amp;U48</f>
        <v/>
      </c>
      <c r="O48" s="93" t="str">
        <f>T48&amp;U48</f>
        <v/>
      </c>
      <c r="Q48" s="142"/>
      <c r="T48" s="159"/>
      <c r="U48" s="159"/>
    </row>
    <row r="49" spans="2:32" x14ac:dyDescent="0.15">
      <c r="B49" s="157" t="str">
        <f>IF(見積明細!B49="","",見積明細!B49)</f>
        <v/>
      </c>
      <c r="C49" s="158" t="str">
        <f>IF(見積明細!C49="","",見積明細!C49)</f>
        <v/>
      </c>
      <c r="D49" s="169" t="str">
        <f>IF(見積明細!D49="","",見積明細!D49)</f>
        <v/>
      </c>
      <c r="E49" s="88">
        <f t="shared" ref="E49:O49" si="24">V49</f>
        <v>0</v>
      </c>
      <c r="F49" s="85">
        <f t="shared" si="24"/>
        <v>0</v>
      </c>
      <c r="G49" s="85">
        <f t="shared" si="24"/>
        <v>0</v>
      </c>
      <c r="H49" s="85">
        <f t="shared" si="24"/>
        <v>0</v>
      </c>
      <c r="I49" s="85">
        <f t="shared" si="24"/>
        <v>0</v>
      </c>
      <c r="J49" s="85">
        <f t="shared" si="24"/>
        <v>0</v>
      </c>
      <c r="K49" s="85">
        <f t="shared" si="24"/>
        <v>0</v>
      </c>
      <c r="L49" s="85">
        <f t="shared" si="24"/>
        <v>0</v>
      </c>
      <c r="M49" s="85">
        <f t="shared" si="24"/>
        <v>0</v>
      </c>
      <c r="N49" s="85">
        <f t="shared" si="24"/>
        <v>0</v>
      </c>
      <c r="O49" s="85">
        <f t="shared" si="24"/>
        <v>0</v>
      </c>
      <c r="Q49" s="142"/>
      <c r="V49" s="159"/>
      <c r="W49" s="159"/>
      <c r="X49" s="159"/>
      <c r="Y49" s="159"/>
      <c r="Z49" s="159"/>
      <c r="AA49" s="159"/>
      <c r="AB49" s="159"/>
      <c r="AC49" s="159"/>
      <c r="AD49" s="159"/>
      <c r="AE49" s="159"/>
      <c r="AF49" s="159"/>
    </row>
    <row r="50" spans="2:32" x14ac:dyDescent="0.15">
      <c r="B50" s="157" t="str">
        <f>IF(見積明細!B50="","",見積明細!B50)</f>
        <v/>
      </c>
      <c r="C50" s="158" t="str">
        <f>IF(見積明細!C50="","",見積明細!C50)</f>
        <v/>
      </c>
      <c r="D50" s="169" t="str">
        <f>IF(見積明細!D50="","",見積明細!D50)</f>
        <v/>
      </c>
      <c r="E50" s="89">
        <f>T48*E49</f>
        <v>0</v>
      </c>
      <c r="F50" s="86">
        <f>T48*F49</f>
        <v>0</v>
      </c>
      <c r="G50" s="86">
        <f>T48*G49</f>
        <v>0</v>
      </c>
      <c r="H50" s="86">
        <f>T48*H49</f>
        <v>0</v>
      </c>
      <c r="I50" s="86">
        <f>T48*I49</f>
        <v>0</v>
      </c>
      <c r="J50" s="86">
        <f>T48*J49</f>
        <v>0</v>
      </c>
      <c r="K50" s="86">
        <f>T48*K49</f>
        <v>0</v>
      </c>
      <c r="L50" s="86">
        <f>T48*L49</f>
        <v>0</v>
      </c>
      <c r="M50" s="86">
        <f>T48*M49</f>
        <v>0</v>
      </c>
      <c r="N50" s="86">
        <f>T48*N49</f>
        <v>0</v>
      </c>
      <c r="O50" s="86">
        <f>T48*O49</f>
        <v>0</v>
      </c>
      <c r="Q50" s="142"/>
    </row>
    <row r="51" spans="2:32" x14ac:dyDescent="0.15">
      <c r="B51" s="155" t="str">
        <f>IF(見積明細!B51="","",見積明細!B51)</f>
        <v/>
      </c>
      <c r="C51" s="156" t="str">
        <f>IF(見積明細!C51="","",見積明細!C51)</f>
        <v/>
      </c>
      <c r="D51" s="168" t="str">
        <f>IF(見積明細!D51="","",見積明細!D51)</f>
        <v/>
      </c>
      <c r="E51" s="90" t="str">
        <f>T51&amp;U51</f>
        <v/>
      </c>
      <c r="F51" s="93" t="str">
        <f>T51&amp;U51</f>
        <v/>
      </c>
      <c r="G51" s="93" t="str">
        <f>T51&amp;U51</f>
        <v/>
      </c>
      <c r="H51" s="93" t="str">
        <f>T51&amp;U51</f>
        <v/>
      </c>
      <c r="I51" s="93" t="str">
        <f>T51&amp;U51</f>
        <v/>
      </c>
      <c r="J51" s="93" t="str">
        <f>T51&amp;U51</f>
        <v/>
      </c>
      <c r="K51" s="93" t="str">
        <f>T51&amp;U51</f>
        <v/>
      </c>
      <c r="L51" s="93" t="str">
        <f>T51&amp;U51</f>
        <v/>
      </c>
      <c r="M51" s="93" t="str">
        <f>T51&amp;U51</f>
        <v/>
      </c>
      <c r="N51" s="93" t="str">
        <f>T51&amp;U51</f>
        <v/>
      </c>
      <c r="O51" s="93" t="str">
        <f>T51&amp;U51</f>
        <v/>
      </c>
      <c r="P51" s="150"/>
      <c r="Q51" s="142"/>
      <c r="T51" s="159"/>
      <c r="U51" s="159"/>
    </row>
    <row r="52" spans="2:32" x14ac:dyDescent="0.15">
      <c r="B52" s="157" t="str">
        <f>IF(見積明細!B52="","",見積明細!B52)</f>
        <v/>
      </c>
      <c r="C52" s="158" t="str">
        <f>IF(見積明細!C52="","",見積明細!C52)</f>
        <v/>
      </c>
      <c r="D52" s="169" t="str">
        <f>IF(見積明細!D52="","",見積明細!D52)</f>
        <v/>
      </c>
      <c r="E52" s="88">
        <f t="shared" ref="E52:O52" si="25">V52</f>
        <v>0</v>
      </c>
      <c r="F52" s="85">
        <f t="shared" si="25"/>
        <v>0</v>
      </c>
      <c r="G52" s="85">
        <f t="shared" si="25"/>
        <v>0</v>
      </c>
      <c r="H52" s="85">
        <f t="shared" si="25"/>
        <v>0</v>
      </c>
      <c r="I52" s="85">
        <f t="shared" si="25"/>
        <v>0</v>
      </c>
      <c r="J52" s="85">
        <f t="shared" si="25"/>
        <v>0</v>
      </c>
      <c r="K52" s="85">
        <f t="shared" si="25"/>
        <v>0</v>
      </c>
      <c r="L52" s="85">
        <f t="shared" si="25"/>
        <v>0</v>
      </c>
      <c r="M52" s="85">
        <f t="shared" si="25"/>
        <v>0</v>
      </c>
      <c r="N52" s="85">
        <f t="shared" si="25"/>
        <v>0</v>
      </c>
      <c r="O52" s="85">
        <f t="shared" si="25"/>
        <v>0</v>
      </c>
      <c r="P52" s="152"/>
      <c r="Q52" s="142"/>
      <c r="V52" s="159"/>
      <c r="W52" s="159"/>
      <c r="X52" s="159"/>
      <c r="Y52" s="159"/>
      <c r="Z52" s="159"/>
      <c r="AA52" s="159"/>
      <c r="AB52" s="159"/>
      <c r="AC52" s="159"/>
      <c r="AD52" s="159"/>
      <c r="AE52" s="159"/>
      <c r="AF52" s="159"/>
    </row>
    <row r="53" spans="2:32" x14ac:dyDescent="0.15">
      <c r="B53" s="157" t="str">
        <f>IF(見積明細!B53="","",見積明細!B53)</f>
        <v/>
      </c>
      <c r="C53" s="158" t="str">
        <f>IF(見積明細!C53="","",見積明細!C53)</f>
        <v/>
      </c>
      <c r="D53" s="169" t="str">
        <f>IF(見積明細!D53="","",見積明細!D53)</f>
        <v/>
      </c>
      <c r="E53" s="89">
        <f>T51*E52</f>
        <v>0</v>
      </c>
      <c r="F53" s="86">
        <f>T51*F52</f>
        <v>0</v>
      </c>
      <c r="G53" s="86">
        <f>T51*G52</f>
        <v>0</v>
      </c>
      <c r="H53" s="86">
        <f>T51*H52</f>
        <v>0</v>
      </c>
      <c r="I53" s="86">
        <f>T51*I52</f>
        <v>0</v>
      </c>
      <c r="J53" s="86">
        <f>T51*J52</f>
        <v>0</v>
      </c>
      <c r="K53" s="86">
        <f>T51*K52</f>
        <v>0</v>
      </c>
      <c r="L53" s="86">
        <f>T51*L52</f>
        <v>0</v>
      </c>
      <c r="M53" s="86">
        <f>T51*M52</f>
        <v>0</v>
      </c>
      <c r="N53" s="86">
        <f>T51*N52</f>
        <v>0</v>
      </c>
      <c r="O53" s="86">
        <f>T51*O52</f>
        <v>0</v>
      </c>
      <c r="P53" s="154"/>
      <c r="Q53" s="142"/>
    </row>
    <row r="54" spans="2:32" x14ac:dyDescent="0.15">
      <c r="B54" s="155" t="str">
        <f>IF(見積明細!B54="","",見積明細!B54)</f>
        <v/>
      </c>
      <c r="C54" s="156" t="str">
        <f>IF(見積明細!C54="","",見積明細!C54)</f>
        <v/>
      </c>
      <c r="D54" s="168" t="str">
        <f>IF(見積明細!D54="","",見積明細!D54)</f>
        <v/>
      </c>
      <c r="E54" s="90" t="str">
        <f>T54&amp;U54</f>
        <v/>
      </c>
      <c r="F54" s="93" t="str">
        <f>T54&amp;U54</f>
        <v/>
      </c>
      <c r="G54" s="93" t="str">
        <f>T54&amp;U54</f>
        <v/>
      </c>
      <c r="H54" s="93" t="str">
        <f>T54&amp;U54</f>
        <v/>
      </c>
      <c r="I54" s="93" t="str">
        <f>T54&amp;U54</f>
        <v/>
      </c>
      <c r="J54" s="93" t="str">
        <f>T54&amp;U54</f>
        <v/>
      </c>
      <c r="K54" s="93" t="str">
        <f>T54&amp;U54</f>
        <v/>
      </c>
      <c r="L54" s="93" t="str">
        <f>T54&amp;U54</f>
        <v/>
      </c>
      <c r="M54" s="93" t="str">
        <f>T54&amp;U54</f>
        <v/>
      </c>
      <c r="N54" s="93" t="str">
        <f>T54&amp;U54</f>
        <v/>
      </c>
      <c r="O54" s="93" t="str">
        <f>T54&amp;U54</f>
        <v/>
      </c>
      <c r="Q54" s="142"/>
      <c r="T54" s="159"/>
      <c r="U54" s="159"/>
    </row>
    <row r="55" spans="2:32" x14ac:dyDescent="0.15">
      <c r="B55" s="157" t="str">
        <f>IF(見積明細!B55="","",見積明細!B55)</f>
        <v/>
      </c>
      <c r="C55" s="158" t="str">
        <f>IF(見積明細!C55="","",見積明細!C55)</f>
        <v/>
      </c>
      <c r="D55" s="169" t="str">
        <f>IF(見積明細!D55="","",見積明細!D55)</f>
        <v/>
      </c>
      <c r="E55" s="88">
        <f t="shared" ref="E55:O55" si="26">V55</f>
        <v>0</v>
      </c>
      <c r="F55" s="85">
        <f t="shared" si="26"/>
        <v>0</v>
      </c>
      <c r="G55" s="85">
        <f t="shared" si="26"/>
        <v>0</v>
      </c>
      <c r="H55" s="85">
        <f t="shared" si="26"/>
        <v>0</v>
      </c>
      <c r="I55" s="85">
        <f t="shared" si="26"/>
        <v>0</v>
      </c>
      <c r="J55" s="85">
        <f t="shared" si="26"/>
        <v>0</v>
      </c>
      <c r="K55" s="85">
        <f t="shared" si="26"/>
        <v>0</v>
      </c>
      <c r="L55" s="85">
        <f t="shared" si="26"/>
        <v>0</v>
      </c>
      <c r="M55" s="85">
        <f t="shared" si="26"/>
        <v>0</v>
      </c>
      <c r="N55" s="85">
        <f t="shared" si="26"/>
        <v>0</v>
      </c>
      <c r="O55" s="85">
        <f t="shared" si="26"/>
        <v>0</v>
      </c>
      <c r="Q55" s="142"/>
      <c r="V55" s="159"/>
      <c r="W55" s="159"/>
      <c r="X55" s="159"/>
      <c r="Y55" s="159"/>
      <c r="Z55" s="159"/>
      <c r="AA55" s="159"/>
      <c r="AB55" s="159"/>
      <c r="AC55" s="159"/>
      <c r="AD55" s="159"/>
      <c r="AE55" s="159"/>
      <c r="AF55" s="159"/>
    </row>
    <row r="56" spans="2:32" x14ac:dyDescent="0.15">
      <c r="B56" s="157" t="str">
        <f>IF(見積明細!B56="","",見積明細!B56)</f>
        <v/>
      </c>
      <c r="C56" s="158" t="str">
        <f>IF(見積明細!C56="","",見積明細!C56)</f>
        <v/>
      </c>
      <c r="D56" s="169" t="str">
        <f>IF(見積明細!D56="","",見積明細!D56)</f>
        <v/>
      </c>
      <c r="E56" s="89">
        <f>T54*E55</f>
        <v>0</v>
      </c>
      <c r="F56" s="86">
        <f>T54*F55</f>
        <v>0</v>
      </c>
      <c r="G56" s="86">
        <f>T54*G55</f>
        <v>0</v>
      </c>
      <c r="H56" s="86">
        <f>T54*H55</f>
        <v>0</v>
      </c>
      <c r="I56" s="86">
        <f>T54*I55</f>
        <v>0</v>
      </c>
      <c r="J56" s="86">
        <f>T54*J55</f>
        <v>0</v>
      </c>
      <c r="K56" s="86">
        <f>T54*K55</f>
        <v>0</v>
      </c>
      <c r="L56" s="86">
        <f>T54*L55</f>
        <v>0</v>
      </c>
      <c r="M56" s="86">
        <f>T54*M55</f>
        <v>0</v>
      </c>
      <c r="N56" s="86">
        <f>T54*N55</f>
        <v>0</v>
      </c>
      <c r="O56" s="86">
        <f>T54*O55</f>
        <v>0</v>
      </c>
      <c r="Q56" s="142"/>
    </row>
    <row r="57" spans="2:32" x14ac:dyDescent="0.15">
      <c r="B57" s="155" t="str">
        <f>IF(見積明細!B57="","",見積明細!B57)</f>
        <v/>
      </c>
      <c r="C57" s="156" t="str">
        <f>IF(見積明細!C57="","",見積明細!C57)</f>
        <v/>
      </c>
      <c r="D57" s="168" t="str">
        <f>IF(見積明細!D57="","",見積明細!D57)</f>
        <v/>
      </c>
      <c r="E57" s="90" t="str">
        <f>T57&amp;U57</f>
        <v/>
      </c>
      <c r="F57" s="93" t="str">
        <f>T57&amp;U57</f>
        <v/>
      </c>
      <c r="G57" s="93" t="str">
        <f>T57&amp;U57</f>
        <v/>
      </c>
      <c r="H57" s="93" t="str">
        <f>T57&amp;U57</f>
        <v/>
      </c>
      <c r="I57" s="93" t="str">
        <f>T57&amp;U57</f>
        <v/>
      </c>
      <c r="J57" s="93" t="str">
        <f>T57&amp;U57</f>
        <v/>
      </c>
      <c r="K57" s="93" t="str">
        <f>T57&amp;$U$57</f>
        <v/>
      </c>
      <c r="L57" s="93" t="str">
        <f>T57&amp;U57</f>
        <v/>
      </c>
      <c r="M57" s="93" t="str">
        <f>T57&amp;U57</f>
        <v/>
      </c>
      <c r="N57" s="93" t="str">
        <f>T57&amp;U57</f>
        <v/>
      </c>
      <c r="O57" s="93" t="str">
        <f>T57&amp;U57</f>
        <v/>
      </c>
      <c r="P57" s="150"/>
      <c r="Q57" s="142"/>
      <c r="T57" s="159"/>
      <c r="U57" s="159"/>
    </row>
    <row r="58" spans="2:32" x14ac:dyDescent="0.15">
      <c r="B58" s="157" t="str">
        <f>IF(見積明細!B58="","",見積明細!B58)</f>
        <v/>
      </c>
      <c r="C58" s="158" t="str">
        <f>IF(見積明細!C58="","",見積明細!C58)</f>
        <v/>
      </c>
      <c r="D58" s="169" t="str">
        <f>IF(見積明細!D58="","",見積明細!D58)</f>
        <v/>
      </c>
      <c r="E58" s="88">
        <f t="shared" ref="E58:O58" si="27">V58</f>
        <v>0</v>
      </c>
      <c r="F58" s="85">
        <f t="shared" si="27"/>
        <v>0</v>
      </c>
      <c r="G58" s="85">
        <f t="shared" si="27"/>
        <v>0</v>
      </c>
      <c r="H58" s="85">
        <f t="shared" si="27"/>
        <v>0</v>
      </c>
      <c r="I58" s="85">
        <f t="shared" si="27"/>
        <v>0</v>
      </c>
      <c r="J58" s="85">
        <f t="shared" si="27"/>
        <v>0</v>
      </c>
      <c r="K58" s="85">
        <f t="shared" si="27"/>
        <v>0</v>
      </c>
      <c r="L58" s="85">
        <f t="shared" si="27"/>
        <v>0</v>
      </c>
      <c r="M58" s="85">
        <f t="shared" si="27"/>
        <v>0</v>
      </c>
      <c r="N58" s="85">
        <f t="shared" si="27"/>
        <v>0</v>
      </c>
      <c r="O58" s="85">
        <f t="shared" si="27"/>
        <v>0</v>
      </c>
      <c r="P58" s="152"/>
      <c r="Q58" s="142"/>
      <c r="V58" s="159"/>
      <c r="W58" s="159"/>
      <c r="X58" s="159"/>
      <c r="Y58" s="159"/>
      <c r="Z58" s="159"/>
      <c r="AA58" s="159"/>
      <c r="AB58" s="159"/>
      <c r="AC58" s="159"/>
      <c r="AD58" s="159"/>
      <c r="AE58" s="159"/>
      <c r="AF58" s="159"/>
    </row>
    <row r="59" spans="2:32" x14ac:dyDescent="0.15">
      <c r="B59" s="157" t="str">
        <f>IF(見積明細!B59="","",見積明細!B59)</f>
        <v/>
      </c>
      <c r="C59" s="158" t="str">
        <f>IF(見積明細!C59="","",見積明細!C59)</f>
        <v/>
      </c>
      <c r="D59" s="169" t="str">
        <f>IF(見積明細!D59="","",見積明細!D59)</f>
        <v/>
      </c>
      <c r="E59" s="89">
        <f>T57*E58</f>
        <v>0</v>
      </c>
      <c r="F59" s="86">
        <f>T57*F58</f>
        <v>0</v>
      </c>
      <c r="G59" s="86">
        <f>T57*G58</f>
        <v>0</v>
      </c>
      <c r="H59" s="86">
        <f>T57*H58</f>
        <v>0</v>
      </c>
      <c r="I59" s="86">
        <f>T57*I58</f>
        <v>0</v>
      </c>
      <c r="J59" s="86">
        <f>T57*J58</f>
        <v>0</v>
      </c>
      <c r="K59" s="86">
        <f>T57*K58</f>
        <v>0</v>
      </c>
      <c r="L59" s="86">
        <f>T57*L58</f>
        <v>0</v>
      </c>
      <c r="M59" s="86">
        <f>T57*M58</f>
        <v>0</v>
      </c>
      <c r="N59" s="86">
        <f>T57*N58</f>
        <v>0</v>
      </c>
      <c r="O59" s="86">
        <f>T57*O58</f>
        <v>0</v>
      </c>
      <c r="P59" s="154"/>
      <c r="Q59" s="142"/>
    </row>
    <row r="60" spans="2:32" x14ac:dyDescent="0.15">
      <c r="B60" s="155" t="str">
        <f>IF(見積明細!B60="","",見積明細!B60)</f>
        <v/>
      </c>
      <c r="C60" s="156" t="str">
        <f>IF(見積明細!C60="","",見積明細!C60)</f>
        <v/>
      </c>
      <c r="D60" s="168" t="str">
        <f>IF(見積明細!D60="","",見積明細!D60)</f>
        <v/>
      </c>
      <c r="E60" s="90" t="str">
        <f>T60&amp;U60</f>
        <v/>
      </c>
      <c r="F60" s="93" t="str">
        <f>T60&amp;U60</f>
        <v/>
      </c>
      <c r="G60" s="93" t="str">
        <f>T60&amp;U60</f>
        <v/>
      </c>
      <c r="H60" s="93" t="str">
        <f>T60&amp;U60</f>
        <v/>
      </c>
      <c r="I60" s="93" t="str">
        <f>T60&amp;U60</f>
        <v/>
      </c>
      <c r="J60" s="93" t="str">
        <f>T60&amp;U60</f>
        <v/>
      </c>
      <c r="K60" s="93" t="str">
        <f>T60&amp;U60</f>
        <v/>
      </c>
      <c r="L60" s="93" t="str">
        <f>T60&amp;U60</f>
        <v/>
      </c>
      <c r="M60" s="93" t="str">
        <f>T60&amp;U60</f>
        <v/>
      </c>
      <c r="N60" s="93" t="str">
        <f>T60&amp;U60</f>
        <v/>
      </c>
      <c r="O60" s="93" t="str">
        <f>T60&amp;U60</f>
        <v/>
      </c>
      <c r="Q60" s="142"/>
      <c r="T60" s="159"/>
      <c r="U60" s="159"/>
    </row>
    <row r="61" spans="2:32" x14ac:dyDescent="0.15">
      <c r="B61" s="157" t="str">
        <f>IF(見積明細!B61="","",見積明細!B61)</f>
        <v/>
      </c>
      <c r="C61" s="158" t="str">
        <f>IF(見積明細!C61="","",見積明細!C61)</f>
        <v/>
      </c>
      <c r="D61" s="169" t="str">
        <f>IF(見積明細!D61="","",見積明細!D61)</f>
        <v/>
      </c>
      <c r="E61" s="88">
        <f t="shared" ref="E61:O61" si="28">V61</f>
        <v>0</v>
      </c>
      <c r="F61" s="85">
        <f t="shared" si="28"/>
        <v>0</v>
      </c>
      <c r="G61" s="85">
        <f t="shared" si="28"/>
        <v>0</v>
      </c>
      <c r="H61" s="85">
        <f t="shared" si="28"/>
        <v>0</v>
      </c>
      <c r="I61" s="85">
        <f t="shared" si="28"/>
        <v>0</v>
      </c>
      <c r="J61" s="85">
        <f t="shared" si="28"/>
        <v>0</v>
      </c>
      <c r="K61" s="85">
        <f t="shared" si="28"/>
        <v>0</v>
      </c>
      <c r="L61" s="85">
        <f t="shared" si="28"/>
        <v>0</v>
      </c>
      <c r="M61" s="85">
        <f t="shared" si="28"/>
        <v>0</v>
      </c>
      <c r="N61" s="85">
        <f t="shared" si="28"/>
        <v>0</v>
      </c>
      <c r="O61" s="85">
        <f t="shared" si="28"/>
        <v>0</v>
      </c>
      <c r="Q61" s="142"/>
      <c r="V61" s="159"/>
      <c r="W61" s="159"/>
      <c r="X61" s="159"/>
      <c r="Y61" s="159"/>
      <c r="Z61" s="159"/>
      <c r="AA61" s="159"/>
      <c r="AB61" s="159"/>
      <c r="AC61" s="159"/>
      <c r="AD61" s="159"/>
      <c r="AE61" s="159"/>
      <c r="AF61" s="159"/>
    </row>
    <row r="62" spans="2:32" x14ac:dyDescent="0.15">
      <c r="B62" s="157" t="str">
        <f>IF(見積明細!B62="","",見積明細!B62)</f>
        <v/>
      </c>
      <c r="C62" s="158" t="str">
        <f>IF(見積明細!C62="","",見積明細!C62)</f>
        <v/>
      </c>
      <c r="D62" s="169" t="str">
        <f>IF(見積明細!D62="","",見積明細!D62)</f>
        <v/>
      </c>
      <c r="E62" s="89">
        <f>T60*E61</f>
        <v>0</v>
      </c>
      <c r="F62" s="86">
        <f>T60*F61</f>
        <v>0</v>
      </c>
      <c r="G62" s="86">
        <f>T60*G61</f>
        <v>0</v>
      </c>
      <c r="H62" s="86">
        <f>T60*H61</f>
        <v>0</v>
      </c>
      <c r="I62" s="86">
        <f>T60*I61</f>
        <v>0</v>
      </c>
      <c r="J62" s="86">
        <f>T60*J61</f>
        <v>0</v>
      </c>
      <c r="K62" s="86">
        <f>T60*K61</f>
        <v>0</v>
      </c>
      <c r="L62" s="86">
        <f>T60*L61</f>
        <v>0</v>
      </c>
      <c r="M62" s="86">
        <f>T60*M61</f>
        <v>0</v>
      </c>
      <c r="N62" s="86">
        <f>T60*N61</f>
        <v>0</v>
      </c>
      <c r="O62" s="86">
        <f>T60*O61</f>
        <v>0</v>
      </c>
      <c r="Q62" s="142"/>
    </row>
    <row r="63" spans="2:32" x14ac:dyDescent="0.15">
      <c r="B63" s="155" t="str">
        <f>IF(見積明細!B63="","",見積明細!B63)</f>
        <v/>
      </c>
      <c r="C63" s="156" t="str">
        <f>IF(見積明細!C63="","",見積明細!C63)</f>
        <v/>
      </c>
      <c r="D63" s="168" t="str">
        <f>IF(見積明細!D63="","",見積明細!D63)</f>
        <v/>
      </c>
      <c r="E63" s="90"/>
      <c r="F63" s="93"/>
      <c r="G63" s="93"/>
      <c r="H63" s="93"/>
      <c r="I63" s="93"/>
      <c r="J63" s="93"/>
      <c r="K63" s="93"/>
      <c r="L63" s="145"/>
      <c r="M63" s="145"/>
      <c r="N63" s="145"/>
      <c r="O63" s="145"/>
      <c r="P63" s="150"/>
      <c r="Q63" s="142"/>
      <c r="T63" s="159"/>
      <c r="U63" s="159"/>
    </row>
    <row r="64" spans="2:32" x14ac:dyDescent="0.15">
      <c r="B64" s="157" t="str">
        <f>IF(見積明細!B64="","",見積明細!B64)</f>
        <v/>
      </c>
      <c r="C64" s="158" t="str">
        <f>IF(見積明細!C64="","",見積明細!C64)</f>
        <v/>
      </c>
      <c r="D64" s="169" t="str">
        <f>IF(見積明細!D64="","",見積明細!D64)</f>
        <v/>
      </c>
      <c r="E64" s="88"/>
      <c r="F64" s="85"/>
      <c r="G64" s="85"/>
      <c r="H64" s="85"/>
      <c r="I64" s="85"/>
      <c r="J64" s="85"/>
      <c r="K64" s="85"/>
      <c r="L64" s="36"/>
      <c r="M64" s="36"/>
      <c r="N64" s="36"/>
      <c r="O64" s="36"/>
      <c r="P64" s="152"/>
      <c r="Q64" s="142"/>
      <c r="V64" s="159"/>
      <c r="W64" s="159"/>
      <c r="X64" s="159"/>
      <c r="Y64" s="159"/>
      <c r="Z64" s="159"/>
      <c r="AA64" s="159"/>
      <c r="AB64" s="159"/>
      <c r="AC64" s="159"/>
      <c r="AD64" s="159"/>
      <c r="AE64" s="159"/>
      <c r="AF64" s="159"/>
    </row>
    <row r="65" spans="2:32" x14ac:dyDescent="0.15">
      <c r="B65" s="157" t="str">
        <f>IF(見積明細!B65="","",見積明細!B65)</f>
        <v/>
      </c>
      <c r="C65" s="158" t="str">
        <f>IF(見積明細!C65="","",見積明細!C65)</f>
        <v/>
      </c>
      <c r="D65" s="169" t="str">
        <f>IF(見積明細!D65="","",見積明細!D65)</f>
        <v/>
      </c>
      <c r="E65" s="89">
        <f>E62+E59+E56+E53+E50</f>
        <v>0</v>
      </c>
      <c r="F65" s="89">
        <f t="shared" ref="F65:O65" si="29">F62+F59+F56+F53+F50</f>
        <v>0</v>
      </c>
      <c r="G65" s="89">
        <f t="shared" si="29"/>
        <v>0</v>
      </c>
      <c r="H65" s="89">
        <f t="shared" si="29"/>
        <v>0</v>
      </c>
      <c r="I65" s="89">
        <f t="shared" si="29"/>
        <v>0</v>
      </c>
      <c r="J65" s="89">
        <f t="shared" si="29"/>
        <v>0</v>
      </c>
      <c r="K65" s="89">
        <f t="shared" si="29"/>
        <v>0</v>
      </c>
      <c r="L65" s="89">
        <f t="shared" si="29"/>
        <v>0</v>
      </c>
      <c r="M65" s="89">
        <f t="shared" si="29"/>
        <v>0</v>
      </c>
      <c r="N65" s="89">
        <f t="shared" si="29"/>
        <v>0</v>
      </c>
      <c r="O65" s="89">
        <f t="shared" si="29"/>
        <v>0</v>
      </c>
      <c r="P65" s="154"/>
      <c r="Q65" s="142"/>
    </row>
    <row r="66" spans="2:32" x14ac:dyDescent="0.15">
      <c r="B66" s="155" t="str">
        <f>IF(見積明細!B66="","",見積明細!B66)</f>
        <v/>
      </c>
      <c r="C66" s="156" t="str">
        <f>IF(見積明細!C66="","",見積明細!C66)</f>
        <v/>
      </c>
      <c r="D66" s="168" t="str">
        <f>IF(見積明細!D66="","",見積明細!D66)</f>
        <v/>
      </c>
      <c r="E66" s="92" t="str">
        <f>V66&amp;T66</f>
        <v/>
      </c>
      <c r="F66" s="92" t="str">
        <f>W66&amp;T66</f>
        <v/>
      </c>
      <c r="G66" s="92" t="str">
        <f>X66&amp;T66</f>
        <v/>
      </c>
      <c r="H66" s="92" t="str">
        <f>Y66&amp;T66</f>
        <v/>
      </c>
      <c r="I66" s="92" t="str">
        <f>Z66&amp;T66</f>
        <v/>
      </c>
      <c r="J66" s="92" t="str">
        <f>AA66&amp;T66</f>
        <v/>
      </c>
      <c r="K66" s="92" t="str">
        <f>AB66&amp;T66</f>
        <v/>
      </c>
      <c r="L66" s="92" t="str">
        <f>AC66&amp;T66</f>
        <v/>
      </c>
      <c r="M66" s="92" t="str">
        <f>AD66&amp;T66</f>
        <v/>
      </c>
      <c r="N66" s="92" t="str">
        <f>AE66&amp;T66</f>
        <v/>
      </c>
      <c r="O66" s="92" t="str">
        <f>AF66&amp;T66</f>
        <v/>
      </c>
      <c r="P66" s="150"/>
      <c r="T66" s="159"/>
      <c r="U66" s="159"/>
      <c r="V66" s="163"/>
      <c r="W66" s="163"/>
      <c r="X66" s="163"/>
      <c r="Y66" s="163"/>
      <c r="Z66" s="163"/>
      <c r="AA66" s="163"/>
      <c r="AB66" s="163"/>
      <c r="AC66" s="163"/>
      <c r="AD66" s="163"/>
      <c r="AE66" s="163"/>
      <c r="AF66" s="163"/>
    </row>
    <row r="67" spans="2:32" x14ac:dyDescent="0.15">
      <c r="B67" s="157" t="str">
        <f>IF(見積明細!B67="","",見積明細!B67)</f>
        <v/>
      </c>
      <c r="C67" s="158" t="str">
        <f>IF(見積明細!C67="","",見積明細!C67)</f>
        <v/>
      </c>
      <c r="D67" s="169" t="str">
        <f>IF(見積明細!D67="","",見積明細!D67)</f>
        <v/>
      </c>
      <c r="E67" s="85">
        <f>U66</f>
        <v>0</v>
      </c>
      <c r="F67" s="85">
        <f>U66</f>
        <v>0</v>
      </c>
      <c r="G67" s="85">
        <f>U66</f>
        <v>0</v>
      </c>
      <c r="H67" s="85">
        <f>U66</f>
        <v>0</v>
      </c>
      <c r="I67" s="85">
        <f>U66</f>
        <v>0</v>
      </c>
      <c r="J67" s="85">
        <f>U66</f>
        <v>0</v>
      </c>
      <c r="K67" s="85">
        <f>U66</f>
        <v>0</v>
      </c>
      <c r="L67" s="85">
        <f>U66</f>
        <v>0</v>
      </c>
      <c r="M67" s="85">
        <f>U66</f>
        <v>0</v>
      </c>
      <c r="N67" s="85">
        <f>U66</f>
        <v>0</v>
      </c>
      <c r="O67" s="85">
        <f>U66</f>
        <v>0</v>
      </c>
      <c r="P67" s="184"/>
      <c r="V67" s="164"/>
    </row>
    <row r="68" spans="2:32" ht="12.75" thickBot="1" x14ac:dyDescent="0.2">
      <c r="B68" s="157" t="str">
        <f>IF(見積明細!B68="","",見積明細!B68)</f>
        <v/>
      </c>
      <c r="C68" s="158" t="str">
        <f>IF(見積明細!C68="","",見積明細!C68)</f>
        <v/>
      </c>
      <c r="D68" s="169" t="str">
        <f>IF(見積明細!D68="","",見積明細!D68)</f>
        <v/>
      </c>
      <c r="E68" s="87">
        <f t="shared" ref="E68:O68" si="30">ROUNDDOWN(E67*V66,0)</f>
        <v>0</v>
      </c>
      <c r="F68" s="87">
        <f t="shared" si="30"/>
        <v>0</v>
      </c>
      <c r="G68" s="87">
        <f t="shared" si="30"/>
        <v>0</v>
      </c>
      <c r="H68" s="87">
        <f t="shared" si="30"/>
        <v>0</v>
      </c>
      <c r="I68" s="87">
        <f t="shared" si="30"/>
        <v>0</v>
      </c>
      <c r="J68" s="87">
        <f t="shared" si="30"/>
        <v>0</v>
      </c>
      <c r="K68" s="87">
        <f t="shared" si="30"/>
        <v>0</v>
      </c>
      <c r="L68" s="87">
        <f t="shared" si="30"/>
        <v>0</v>
      </c>
      <c r="M68" s="87">
        <f t="shared" si="30"/>
        <v>0</v>
      </c>
      <c r="N68" s="87">
        <f t="shared" si="30"/>
        <v>0</v>
      </c>
      <c r="O68" s="87">
        <f t="shared" si="30"/>
        <v>0</v>
      </c>
      <c r="P68" s="162"/>
    </row>
    <row r="69" spans="2:32" x14ac:dyDescent="0.15">
      <c r="B69" s="170" t="str">
        <f>IF(見積明細!B69="","",見積明細!B69)</f>
        <v/>
      </c>
      <c r="C69" s="170" t="str">
        <f>IF(見積明細!C69="","",見積明細!C69)</f>
        <v/>
      </c>
      <c r="D69" s="170" t="str">
        <f>IF(見積明細!D69="","",見積明細!D69)</f>
        <v/>
      </c>
    </row>
    <row r="70" spans="2:32" x14ac:dyDescent="0.15">
      <c r="B70" s="169" t="str">
        <f>IF(見積明細!B70="","",見積明細!B70)</f>
        <v/>
      </c>
      <c r="C70" s="169" t="str">
        <f>IF(見積明細!C70="","",見積明細!C70)</f>
        <v/>
      </c>
      <c r="D70" s="169" t="str">
        <f>IF(見積明細!D70="","",見積明細!D70)</f>
        <v/>
      </c>
    </row>
    <row r="71" spans="2:32" ht="12.75" thickBot="1" x14ac:dyDescent="0.2">
      <c r="B71" s="176">
        <f>IF(見積明細!B71="","",見積明細!B71)</f>
        <v>0</v>
      </c>
      <c r="C71" s="175" t="str">
        <f>IF(見積明細!C71="","",見積明細!C71)</f>
        <v/>
      </c>
      <c r="D71" s="175" t="str">
        <f>IF(見積明細!D71="","",見積明細!D71)</f>
        <v/>
      </c>
      <c r="P71" s="138" t="s">
        <v>14</v>
      </c>
      <c r="Q71" s="103">
        <v>3</v>
      </c>
    </row>
    <row r="72" spans="2:32" x14ac:dyDescent="0.15">
      <c r="B72" s="411" t="str">
        <f>見積明細!B73</f>
        <v>見積内訳表</v>
      </c>
      <c r="C72" s="412"/>
      <c r="D72" s="412"/>
      <c r="E72" s="98" t="s">
        <v>15</v>
      </c>
      <c r="F72" s="98" t="s">
        <v>16</v>
      </c>
      <c r="G72" s="98" t="s">
        <v>17</v>
      </c>
      <c r="H72" s="98" t="s">
        <v>18</v>
      </c>
      <c r="I72" s="98" t="s">
        <v>19</v>
      </c>
      <c r="J72" s="98" t="s">
        <v>20</v>
      </c>
      <c r="K72" s="98" t="s">
        <v>21</v>
      </c>
      <c r="L72" s="141" t="s">
        <v>22</v>
      </c>
      <c r="M72" s="141" t="s">
        <v>23</v>
      </c>
      <c r="N72" s="141" t="str">
        <f>$N$3</f>
        <v>Ｊ社</v>
      </c>
      <c r="O72" s="141" t="str">
        <f>$O$3</f>
        <v>Ｋ社</v>
      </c>
      <c r="P72" s="105"/>
      <c r="Q72" s="142"/>
    </row>
    <row r="73" spans="2:32" x14ac:dyDescent="0.15">
      <c r="B73" s="413"/>
      <c r="C73" s="389"/>
      <c r="D73" s="389"/>
      <c r="E73" s="93"/>
      <c r="F73" s="93"/>
      <c r="G73" s="93"/>
      <c r="H73" s="93"/>
      <c r="I73" s="93"/>
      <c r="J73" s="93"/>
      <c r="K73" s="93"/>
      <c r="L73" s="145"/>
      <c r="M73" s="145"/>
      <c r="N73" s="145"/>
      <c r="O73" s="145"/>
      <c r="P73" s="146" t="s">
        <v>24</v>
      </c>
      <c r="Q73" s="142"/>
    </row>
    <row r="74" spans="2:32" x14ac:dyDescent="0.15">
      <c r="B74" s="177"/>
      <c r="C74" s="178"/>
      <c r="D74" s="178" t="str">
        <f>見積明細!F73</f>
        <v>第２－１号</v>
      </c>
      <c r="E74" s="99">
        <f>$E$5</f>
        <v>0</v>
      </c>
      <c r="F74" s="99">
        <f>$F$5</f>
        <v>0</v>
      </c>
      <c r="G74" s="99">
        <f>$G$5</f>
        <v>0</v>
      </c>
      <c r="H74" s="99">
        <f>$H$5</f>
        <v>0</v>
      </c>
      <c r="I74" s="99">
        <f>$I$5</f>
        <v>0</v>
      </c>
      <c r="J74" s="99">
        <f>$J$5</f>
        <v>0</v>
      </c>
      <c r="K74" s="99">
        <f>K41</f>
        <v>0</v>
      </c>
      <c r="L74" s="99">
        <f>L41</f>
        <v>0</v>
      </c>
      <c r="M74" s="99">
        <f>M41</f>
        <v>0</v>
      </c>
      <c r="N74" s="99">
        <f>N41</f>
        <v>0</v>
      </c>
      <c r="O74" s="99">
        <f>O41</f>
        <v>0</v>
      </c>
      <c r="Q74" s="142"/>
    </row>
    <row r="75" spans="2:32" x14ac:dyDescent="0.15">
      <c r="B75" s="155" t="str">
        <f>IF(見積明細!B75="","",見積明細!B75)</f>
        <v/>
      </c>
      <c r="C75" s="156" t="str">
        <f>IF(見積明細!C75="","",見積明細!C75)</f>
        <v/>
      </c>
      <c r="D75" s="168" t="str">
        <f>IF(見積明細!D75="","",見積明細!D75)</f>
        <v/>
      </c>
      <c r="E75" s="100" t="s">
        <v>25</v>
      </c>
      <c r="F75" s="100" t="s">
        <v>25</v>
      </c>
      <c r="G75" s="100" t="s">
        <v>25</v>
      </c>
      <c r="H75" s="100" t="s">
        <v>25</v>
      </c>
      <c r="I75" s="100" t="s">
        <v>25</v>
      </c>
      <c r="J75" s="100" t="s">
        <v>25</v>
      </c>
      <c r="K75" s="100" t="s">
        <v>25</v>
      </c>
      <c r="L75" s="149" t="s">
        <v>25</v>
      </c>
      <c r="M75" s="149" t="s">
        <v>25</v>
      </c>
      <c r="N75" s="149" t="s">
        <v>25</v>
      </c>
      <c r="O75" s="149" t="s">
        <v>25</v>
      </c>
      <c r="P75" s="150"/>
    </row>
    <row r="76" spans="2:32" x14ac:dyDescent="0.15">
      <c r="B76" s="157" t="str">
        <f>IF(見積明細!B76="","",見積明細!B76)</f>
        <v>種　　別</v>
      </c>
      <c r="C76" s="158" t="str">
        <f>IF(見積明細!C76="","",見積明細!C76)</f>
        <v>名　　称</v>
      </c>
      <c r="D76" s="179" t="str">
        <f>IF(見積明細!D76="","",見積明細!D76)</f>
        <v>形状寸法</v>
      </c>
      <c r="E76" s="100" t="s">
        <v>29</v>
      </c>
      <c r="F76" s="100" t="s">
        <v>29</v>
      </c>
      <c r="G76" s="100" t="s">
        <v>29</v>
      </c>
      <c r="H76" s="100" t="s">
        <v>29</v>
      </c>
      <c r="I76" s="100" t="s">
        <v>29</v>
      </c>
      <c r="J76" s="100" t="s">
        <v>29</v>
      </c>
      <c r="K76" s="100" t="s">
        <v>29</v>
      </c>
      <c r="L76" s="149" t="s">
        <v>29</v>
      </c>
      <c r="M76" s="149" t="s">
        <v>29</v>
      </c>
      <c r="N76" s="149" t="s">
        <v>29</v>
      </c>
      <c r="O76" s="149" t="s">
        <v>29</v>
      </c>
      <c r="P76" s="152"/>
      <c r="V76" s="103">
        <f>$E$5</f>
        <v>0</v>
      </c>
      <c r="W76" s="103">
        <f>$F$5</f>
        <v>0</v>
      </c>
      <c r="X76" s="103">
        <f>$G$5</f>
        <v>0</v>
      </c>
      <c r="Y76" s="103">
        <f>$H$5</f>
        <v>0</v>
      </c>
      <c r="Z76" s="103">
        <f>$I$5</f>
        <v>0</v>
      </c>
      <c r="AA76" s="103">
        <f>$J$5</f>
        <v>0</v>
      </c>
      <c r="AB76" s="103">
        <f>K$5</f>
        <v>0</v>
      </c>
      <c r="AC76" s="103">
        <f>L$5</f>
        <v>0</v>
      </c>
      <c r="AD76" s="103">
        <f>M$5</f>
        <v>0</v>
      </c>
      <c r="AE76" s="103">
        <f>N$5</f>
        <v>0</v>
      </c>
      <c r="AF76" s="103">
        <f>O$5</f>
        <v>0</v>
      </c>
    </row>
    <row r="77" spans="2:32" x14ac:dyDescent="0.15">
      <c r="B77" s="157" t="str">
        <f>IF(見積明細!B77="","",見積明細!B77)</f>
        <v/>
      </c>
      <c r="C77" s="158" t="str">
        <f>IF(見積明細!C77="","",見積明細!C77)</f>
        <v/>
      </c>
      <c r="D77" s="169" t="str">
        <f>IF(見積明細!D77="","",見積明細!D77)</f>
        <v/>
      </c>
      <c r="E77" s="100" t="s">
        <v>30</v>
      </c>
      <c r="F77" s="100" t="s">
        <v>30</v>
      </c>
      <c r="G77" s="100" t="s">
        <v>30</v>
      </c>
      <c r="H77" s="100" t="s">
        <v>30</v>
      </c>
      <c r="I77" s="100" t="s">
        <v>30</v>
      </c>
      <c r="J77" s="100" t="s">
        <v>30</v>
      </c>
      <c r="K77" s="100" t="s">
        <v>30</v>
      </c>
      <c r="L77" s="149" t="s">
        <v>30</v>
      </c>
      <c r="M77" s="149" t="s">
        <v>30</v>
      </c>
      <c r="N77" s="149" t="s">
        <v>30</v>
      </c>
      <c r="O77" s="149" t="s">
        <v>30</v>
      </c>
      <c r="P77" s="154"/>
      <c r="T77" s="103" t="s">
        <v>4</v>
      </c>
      <c r="U77" s="103" t="s">
        <v>32</v>
      </c>
    </row>
    <row r="78" spans="2:32" x14ac:dyDescent="0.15">
      <c r="B78" s="155" t="str">
        <f>IF(見積明細!B78="","",見積明細!B78)</f>
        <v/>
      </c>
      <c r="C78" s="156" t="str">
        <f>IF(見積明細!C78="","",見積明細!C78)</f>
        <v/>
      </c>
      <c r="D78" s="168" t="str">
        <f>IF(見積明細!D78="","",見積明細!D78)</f>
        <v/>
      </c>
      <c r="E78" s="90"/>
      <c r="F78" s="93"/>
      <c r="G78" s="93"/>
      <c r="H78" s="93"/>
      <c r="I78" s="93"/>
      <c r="J78" s="93"/>
      <c r="K78" s="93"/>
      <c r="L78" s="145"/>
      <c r="M78" s="145"/>
      <c r="N78" s="145"/>
      <c r="O78" s="145"/>
      <c r="P78" s="150"/>
      <c r="Q78" s="142"/>
      <c r="T78" s="159"/>
      <c r="U78" s="159"/>
    </row>
    <row r="79" spans="2:32" x14ac:dyDescent="0.15">
      <c r="B79" s="157" t="str">
        <f>IF(見積明細!B79="","",見積明細!B79)</f>
        <v/>
      </c>
      <c r="C79" s="158" t="str">
        <f>IF(見積明細!C79="","",見積明細!C79)</f>
        <v/>
      </c>
      <c r="D79" s="169" t="str">
        <f>IF(見積明細!D79="","",見積明細!D79)</f>
        <v/>
      </c>
      <c r="E79" s="88"/>
      <c r="F79" s="85"/>
      <c r="G79" s="85"/>
      <c r="H79" s="85"/>
      <c r="I79" s="85"/>
      <c r="J79" s="85"/>
      <c r="K79" s="85"/>
      <c r="L79" s="36"/>
      <c r="M79" s="36"/>
      <c r="N79" s="36"/>
      <c r="O79" s="36"/>
      <c r="P79" s="152"/>
      <c r="Q79" s="142"/>
      <c r="V79" s="159"/>
      <c r="W79" s="159"/>
      <c r="X79" s="159"/>
      <c r="Y79" s="159"/>
      <c r="Z79" s="159"/>
      <c r="AA79" s="159"/>
      <c r="AB79" s="159"/>
      <c r="AC79" s="159"/>
      <c r="AD79" s="159"/>
      <c r="AE79" s="159"/>
      <c r="AF79" s="159"/>
    </row>
    <row r="80" spans="2:32" x14ac:dyDescent="0.15">
      <c r="B80" s="157" t="str">
        <f>IF(見積明細!B80="","",見積明細!B80)</f>
        <v/>
      </c>
      <c r="C80" s="158" t="str">
        <f>IF(見積明細!C80="","",見積明細!C80)</f>
        <v/>
      </c>
      <c r="D80" s="169" t="str">
        <f>IF(見積明細!D80="","",見積明細!D80)</f>
        <v/>
      </c>
      <c r="E80" s="89"/>
      <c r="F80" s="86"/>
      <c r="G80" s="86"/>
      <c r="H80" s="86"/>
      <c r="I80" s="86"/>
      <c r="J80" s="86"/>
      <c r="K80" s="86"/>
      <c r="L80" s="136"/>
      <c r="M80" s="136"/>
      <c r="N80" s="136"/>
      <c r="O80" s="136"/>
      <c r="P80" s="154"/>
      <c r="Q80" s="142"/>
    </row>
    <row r="81" spans="2:32" x14ac:dyDescent="0.15">
      <c r="B81" s="155" t="str">
        <f>IF(見積明細!B81="","",見積明細!B81)</f>
        <v/>
      </c>
      <c r="C81" s="156" t="str">
        <f>IF(見積明細!C81="","",見積明細!C81)</f>
        <v/>
      </c>
      <c r="D81" s="168" t="str">
        <f>IF(見積明細!D81="","",見積明細!D81)</f>
        <v/>
      </c>
      <c r="E81" s="90" t="str">
        <f>T81&amp;U81</f>
        <v/>
      </c>
      <c r="F81" s="93" t="str">
        <f>T81&amp;U81</f>
        <v/>
      </c>
      <c r="G81" s="93" t="str">
        <f>T81&amp;U81</f>
        <v/>
      </c>
      <c r="H81" s="93" t="str">
        <f>T81&amp;U81</f>
        <v/>
      </c>
      <c r="I81" s="93" t="str">
        <f>T81&amp;U81</f>
        <v/>
      </c>
      <c r="J81" s="93" t="str">
        <f>T81&amp;U81</f>
        <v/>
      </c>
      <c r="K81" s="93" t="str">
        <f>T81&amp;U81</f>
        <v/>
      </c>
      <c r="L81" s="93" t="str">
        <f>T81&amp;U81</f>
        <v/>
      </c>
      <c r="M81" s="93" t="str">
        <f>T81&amp;U81</f>
        <v/>
      </c>
      <c r="N81" s="93" t="str">
        <f>T81&amp;U81</f>
        <v/>
      </c>
      <c r="O81" s="93" t="str">
        <f>T81&amp;U81</f>
        <v/>
      </c>
      <c r="Q81" s="142"/>
      <c r="T81" s="159"/>
      <c r="U81" s="159"/>
    </row>
    <row r="82" spans="2:32" x14ac:dyDescent="0.15">
      <c r="B82" s="157" t="str">
        <f>IF(見積明細!B82="","",見積明細!B82)</f>
        <v/>
      </c>
      <c r="C82" s="158" t="str">
        <f>IF(見積明細!C82="","",見積明細!C82)</f>
        <v/>
      </c>
      <c r="D82" s="169" t="str">
        <f>IF(見積明細!D82="","",見積明細!D82)</f>
        <v/>
      </c>
      <c r="E82" s="88">
        <f t="shared" ref="E82:O82" si="31">V82</f>
        <v>0</v>
      </c>
      <c r="F82" s="85">
        <f t="shared" si="31"/>
        <v>0</v>
      </c>
      <c r="G82" s="85">
        <f t="shared" si="31"/>
        <v>0</v>
      </c>
      <c r="H82" s="85">
        <f t="shared" si="31"/>
        <v>0</v>
      </c>
      <c r="I82" s="85">
        <f t="shared" si="31"/>
        <v>0</v>
      </c>
      <c r="J82" s="85">
        <f t="shared" si="31"/>
        <v>0</v>
      </c>
      <c r="K82" s="85">
        <f t="shared" si="31"/>
        <v>0</v>
      </c>
      <c r="L82" s="85">
        <f t="shared" si="31"/>
        <v>0</v>
      </c>
      <c r="M82" s="85">
        <f t="shared" si="31"/>
        <v>0</v>
      </c>
      <c r="N82" s="85">
        <f t="shared" si="31"/>
        <v>0</v>
      </c>
      <c r="O82" s="85">
        <f t="shared" si="31"/>
        <v>0</v>
      </c>
      <c r="Q82" s="142"/>
      <c r="V82" s="159"/>
      <c r="W82" s="159"/>
      <c r="X82" s="159"/>
      <c r="Y82" s="159"/>
      <c r="Z82" s="159"/>
      <c r="AA82" s="159"/>
      <c r="AB82" s="159"/>
      <c r="AC82" s="159"/>
      <c r="AD82" s="159"/>
      <c r="AE82" s="159"/>
      <c r="AF82" s="159"/>
    </row>
    <row r="83" spans="2:32" x14ac:dyDescent="0.15">
      <c r="B83" s="157" t="str">
        <f>IF(見積明細!B83="","",見積明細!B83)</f>
        <v/>
      </c>
      <c r="C83" s="158" t="str">
        <f>IF(見積明細!C83="","",見積明細!C83)</f>
        <v/>
      </c>
      <c r="D83" s="169" t="str">
        <f>IF(見積明細!D83="","",見積明細!D83)</f>
        <v/>
      </c>
      <c r="E83" s="89">
        <f>T81*E82</f>
        <v>0</v>
      </c>
      <c r="F83" s="86">
        <f>T81*F82</f>
        <v>0</v>
      </c>
      <c r="G83" s="86">
        <f>T81*G82</f>
        <v>0</v>
      </c>
      <c r="H83" s="86">
        <f>T81*H82</f>
        <v>0</v>
      </c>
      <c r="I83" s="86">
        <f>T81*I82</f>
        <v>0</v>
      </c>
      <c r="J83" s="86">
        <f>T81*J82</f>
        <v>0</v>
      </c>
      <c r="K83" s="86">
        <f>T81*K82</f>
        <v>0</v>
      </c>
      <c r="L83" s="86">
        <f>T81*L82</f>
        <v>0</v>
      </c>
      <c r="M83" s="86">
        <f>T81*M82</f>
        <v>0</v>
      </c>
      <c r="N83" s="86">
        <f>T81*N82</f>
        <v>0</v>
      </c>
      <c r="O83" s="86">
        <f>T81*O82</f>
        <v>0</v>
      </c>
      <c r="Q83" s="142"/>
    </row>
    <row r="84" spans="2:32" x14ac:dyDescent="0.15">
      <c r="B84" s="155" t="str">
        <f>IF(見積明細!B84="","",見積明細!B84)</f>
        <v/>
      </c>
      <c r="C84" s="156" t="str">
        <f>IF(見積明細!C84="","",見積明細!C84)</f>
        <v/>
      </c>
      <c r="D84" s="168" t="str">
        <f>IF(見積明細!D84="","",見積明細!D84)</f>
        <v/>
      </c>
      <c r="E84" s="90" t="str">
        <f>T84&amp;U84</f>
        <v/>
      </c>
      <c r="F84" s="93" t="str">
        <f>T84&amp;U84</f>
        <v/>
      </c>
      <c r="G84" s="93" t="str">
        <f>T84&amp;U84</f>
        <v/>
      </c>
      <c r="H84" s="93" t="str">
        <f>T84&amp;U84</f>
        <v/>
      </c>
      <c r="I84" s="93" t="str">
        <f>T84&amp;U84</f>
        <v/>
      </c>
      <c r="J84" s="93" t="str">
        <f>T84&amp;U84</f>
        <v/>
      </c>
      <c r="K84" s="93" t="str">
        <f>T84&amp;U84</f>
        <v/>
      </c>
      <c r="L84" s="93" t="str">
        <f>T84&amp;U84</f>
        <v/>
      </c>
      <c r="M84" s="93" t="str">
        <f>T84&amp;U84</f>
        <v/>
      </c>
      <c r="N84" s="93" t="str">
        <f>T84&amp;U84</f>
        <v/>
      </c>
      <c r="O84" s="93" t="str">
        <f>T84&amp;U84</f>
        <v/>
      </c>
      <c r="P84" s="150"/>
      <c r="Q84" s="142"/>
      <c r="T84" s="159"/>
      <c r="U84" s="159"/>
    </row>
    <row r="85" spans="2:32" x14ac:dyDescent="0.15">
      <c r="B85" s="157" t="str">
        <f>IF(見積明細!B85="","",見積明細!B85)</f>
        <v/>
      </c>
      <c r="C85" s="158" t="str">
        <f>IF(見積明細!C85="","",見積明細!C85)</f>
        <v/>
      </c>
      <c r="D85" s="169" t="str">
        <f>IF(見積明細!D85="","",見積明細!D85)</f>
        <v/>
      </c>
      <c r="E85" s="88">
        <f t="shared" ref="E85:O85" si="32">V85</f>
        <v>0</v>
      </c>
      <c r="F85" s="85">
        <f t="shared" si="32"/>
        <v>0</v>
      </c>
      <c r="G85" s="85">
        <f t="shared" si="32"/>
        <v>0</v>
      </c>
      <c r="H85" s="85">
        <f t="shared" si="32"/>
        <v>0</v>
      </c>
      <c r="I85" s="85">
        <f t="shared" si="32"/>
        <v>0</v>
      </c>
      <c r="J85" s="85">
        <f t="shared" si="32"/>
        <v>0</v>
      </c>
      <c r="K85" s="85">
        <f t="shared" si="32"/>
        <v>0</v>
      </c>
      <c r="L85" s="85">
        <f t="shared" si="32"/>
        <v>0</v>
      </c>
      <c r="M85" s="85">
        <f t="shared" si="32"/>
        <v>0</v>
      </c>
      <c r="N85" s="85">
        <f t="shared" si="32"/>
        <v>0</v>
      </c>
      <c r="O85" s="85">
        <f t="shared" si="32"/>
        <v>0</v>
      </c>
      <c r="P85" s="152"/>
      <c r="Q85" s="142"/>
      <c r="V85" s="159"/>
      <c r="W85" s="159"/>
      <c r="X85" s="159"/>
      <c r="Y85" s="159"/>
      <c r="Z85" s="159"/>
      <c r="AA85" s="159"/>
      <c r="AB85" s="159"/>
      <c r="AC85" s="159"/>
      <c r="AD85" s="159"/>
      <c r="AE85" s="159"/>
      <c r="AF85" s="159"/>
    </row>
    <row r="86" spans="2:32" x14ac:dyDescent="0.15">
      <c r="B86" s="157" t="str">
        <f>IF(見積明細!B86="","",見積明細!B86)</f>
        <v/>
      </c>
      <c r="C86" s="158" t="str">
        <f>IF(見積明細!C86="","",見積明細!C86)</f>
        <v/>
      </c>
      <c r="D86" s="169" t="str">
        <f>IF(見積明細!D86="","",見積明細!D86)</f>
        <v/>
      </c>
      <c r="E86" s="89">
        <f>T84*E85</f>
        <v>0</v>
      </c>
      <c r="F86" s="86">
        <f>T84*F85</f>
        <v>0</v>
      </c>
      <c r="G86" s="86">
        <f>T84*G85</f>
        <v>0</v>
      </c>
      <c r="H86" s="86">
        <f>T84*H85</f>
        <v>0</v>
      </c>
      <c r="I86" s="86">
        <f>T84*I85</f>
        <v>0</v>
      </c>
      <c r="J86" s="86">
        <f>T84*J85</f>
        <v>0</v>
      </c>
      <c r="K86" s="86">
        <f>T84*K85</f>
        <v>0</v>
      </c>
      <c r="L86" s="86">
        <f>T84*L85</f>
        <v>0</v>
      </c>
      <c r="M86" s="86">
        <f>T84*M85</f>
        <v>0</v>
      </c>
      <c r="N86" s="86">
        <f>T84*N85</f>
        <v>0</v>
      </c>
      <c r="O86" s="86">
        <f>T84*O85</f>
        <v>0</v>
      </c>
      <c r="P86" s="154"/>
      <c r="Q86" s="142"/>
    </row>
    <row r="87" spans="2:32" x14ac:dyDescent="0.15">
      <c r="B87" s="155" t="str">
        <f>IF(見積明細!B87="","",見積明細!B87)</f>
        <v/>
      </c>
      <c r="C87" s="156" t="str">
        <f>IF(見積明細!C87="","",見積明細!C87)</f>
        <v/>
      </c>
      <c r="D87" s="168" t="str">
        <f>IF(見積明細!D87="","",見積明細!D87)</f>
        <v/>
      </c>
      <c r="E87" s="90" t="str">
        <f>T87&amp;U87</f>
        <v/>
      </c>
      <c r="F87" s="93" t="str">
        <f>T87&amp;U87</f>
        <v/>
      </c>
      <c r="G87" s="93" t="str">
        <f>T87&amp;U87</f>
        <v/>
      </c>
      <c r="H87" s="93" t="str">
        <f>T87&amp;U87</f>
        <v/>
      </c>
      <c r="I87" s="93" t="str">
        <f>T87&amp;U87</f>
        <v/>
      </c>
      <c r="J87" s="93" t="str">
        <f>T87&amp;U87</f>
        <v/>
      </c>
      <c r="K87" s="93" t="str">
        <f>T87&amp;U87</f>
        <v/>
      </c>
      <c r="L87" s="93" t="str">
        <f>T87&amp;U87</f>
        <v/>
      </c>
      <c r="M87" s="93" t="str">
        <f>T87&amp;U87</f>
        <v/>
      </c>
      <c r="N87" s="93" t="str">
        <f>T87&amp;U87</f>
        <v/>
      </c>
      <c r="O87" s="93" t="str">
        <f>T87&amp;U87</f>
        <v/>
      </c>
      <c r="Q87" s="142"/>
      <c r="T87" s="159"/>
      <c r="U87" s="159"/>
    </row>
    <row r="88" spans="2:32" x14ac:dyDescent="0.15">
      <c r="B88" s="157" t="str">
        <f>IF(見積明細!B88="","",見積明細!B88)</f>
        <v/>
      </c>
      <c r="C88" s="158" t="str">
        <f>IF(見積明細!C88="","",見積明細!C88)</f>
        <v/>
      </c>
      <c r="D88" s="169" t="str">
        <f>IF(見積明細!D88="","",見積明細!D88)</f>
        <v/>
      </c>
      <c r="E88" s="88">
        <f t="shared" ref="E88:O88" si="33">V88</f>
        <v>0</v>
      </c>
      <c r="F88" s="85">
        <f t="shared" si="33"/>
        <v>0</v>
      </c>
      <c r="G88" s="85">
        <f t="shared" si="33"/>
        <v>0</v>
      </c>
      <c r="H88" s="85">
        <f t="shared" si="33"/>
        <v>0</v>
      </c>
      <c r="I88" s="85">
        <f t="shared" si="33"/>
        <v>0</v>
      </c>
      <c r="J88" s="85">
        <f t="shared" si="33"/>
        <v>0</v>
      </c>
      <c r="K88" s="85">
        <f t="shared" si="33"/>
        <v>0</v>
      </c>
      <c r="L88" s="85">
        <f t="shared" si="33"/>
        <v>0</v>
      </c>
      <c r="M88" s="85">
        <f t="shared" si="33"/>
        <v>0</v>
      </c>
      <c r="N88" s="85">
        <f t="shared" si="33"/>
        <v>0</v>
      </c>
      <c r="O88" s="85">
        <f t="shared" si="33"/>
        <v>0</v>
      </c>
      <c r="Q88" s="142"/>
      <c r="V88" s="159"/>
      <c r="W88" s="159"/>
      <c r="X88" s="159"/>
      <c r="Y88" s="159"/>
      <c r="Z88" s="159"/>
      <c r="AA88" s="159"/>
      <c r="AB88" s="159"/>
      <c r="AC88" s="159"/>
      <c r="AD88" s="159"/>
      <c r="AE88" s="159"/>
      <c r="AF88" s="159"/>
    </row>
    <row r="89" spans="2:32" x14ac:dyDescent="0.15">
      <c r="B89" s="157" t="str">
        <f>IF(見積明細!B89="","",見積明細!B89)</f>
        <v/>
      </c>
      <c r="C89" s="158" t="str">
        <f>IF(見積明細!C89="","",見積明細!C89)</f>
        <v/>
      </c>
      <c r="D89" s="169" t="str">
        <f>IF(見積明細!D89="","",見積明細!D89)</f>
        <v/>
      </c>
      <c r="E89" s="89">
        <f>T87*E88</f>
        <v>0</v>
      </c>
      <c r="F89" s="86">
        <f>T87*F88</f>
        <v>0</v>
      </c>
      <c r="G89" s="86">
        <f>T87*G88</f>
        <v>0</v>
      </c>
      <c r="H89" s="86">
        <f>T87*H88</f>
        <v>0</v>
      </c>
      <c r="I89" s="86">
        <f>T87*I88</f>
        <v>0</v>
      </c>
      <c r="J89" s="86">
        <f>T87*J88</f>
        <v>0</v>
      </c>
      <c r="K89" s="86">
        <f>T87*K88</f>
        <v>0</v>
      </c>
      <c r="L89" s="86">
        <f>T87*L88</f>
        <v>0</v>
      </c>
      <c r="M89" s="86">
        <f>T87*M88</f>
        <v>0</v>
      </c>
      <c r="N89" s="86">
        <f>T87*N88</f>
        <v>0</v>
      </c>
      <c r="O89" s="86">
        <f>T87*O88</f>
        <v>0</v>
      </c>
      <c r="Q89" s="142"/>
    </row>
    <row r="90" spans="2:32" x14ac:dyDescent="0.15">
      <c r="B90" s="155" t="str">
        <f>IF(見積明細!B90="","",見積明細!B90)</f>
        <v/>
      </c>
      <c r="C90" s="156" t="str">
        <f>IF(見積明細!C90="","",見積明細!C90)</f>
        <v/>
      </c>
      <c r="D90" s="168" t="str">
        <f>IF(見積明細!D90="","",見積明細!D90)</f>
        <v/>
      </c>
      <c r="E90" s="90" t="str">
        <f>T90&amp;U90</f>
        <v/>
      </c>
      <c r="F90" s="93" t="str">
        <f>T90&amp;U90</f>
        <v/>
      </c>
      <c r="G90" s="93" t="str">
        <f>T90&amp;U90</f>
        <v/>
      </c>
      <c r="H90" s="93" t="str">
        <f>T90&amp;U90</f>
        <v/>
      </c>
      <c r="I90" s="93" t="str">
        <f>T90&amp;U90</f>
        <v/>
      </c>
      <c r="J90" s="93" t="str">
        <f>T90&amp;U90</f>
        <v/>
      </c>
      <c r="K90" s="93" t="str">
        <f>T90&amp;$U$57</f>
        <v/>
      </c>
      <c r="L90" s="93" t="str">
        <f>T90&amp;U90</f>
        <v/>
      </c>
      <c r="M90" s="93" t="str">
        <f>T90&amp;U90</f>
        <v/>
      </c>
      <c r="N90" s="93" t="str">
        <f>T90&amp;U90</f>
        <v/>
      </c>
      <c r="O90" s="93" t="str">
        <f>T90&amp;U90</f>
        <v/>
      </c>
      <c r="P90" s="150"/>
      <c r="Q90" s="142"/>
      <c r="T90" s="159"/>
      <c r="U90" s="159"/>
    </row>
    <row r="91" spans="2:32" x14ac:dyDescent="0.15">
      <c r="B91" s="157" t="str">
        <f>IF(見積明細!B91="","",見積明細!B91)</f>
        <v/>
      </c>
      <c r="C91" s="158" t="str">
        <f>IF(見積明細!C91="","",見積明細!C91)</f>
        <v/>
      </c>
      <c r="D91" s="169" t="str">
        <f>IF(見積明細!D91="","",見積明細!D91)</f>
        <v/>
      </c>
      <c r="E91" s="88">
        <f t="shared" ref="E91:O91" si="34">V91</f>
        <v>0</v>
      </c>
      <c r="F91" s="85">
        <f t="shared" si="34"/>
        <v>0</v>
      </c>
      <c r="G91" s="85">
        <f t="shared" si="34"/>
        <v>0</v>
      </c>
      <c r="H91" s="85">
        <f t="shared" si="34"/>
        <v>0</v>
      </c>
      <c r="I91" s="85">
        <f t="shared" si="34"/>
        <v>0</v>
      </c>
      <c r="J91" s="85">
        <f t="shared" si="34"/>
        <v>0</v>
      </c>
      <c r="K91" s="85">
        <f t="shared" si="34"/>
        <v>0</v>
      </c>
      <c r="L91" s="85">
        <f t="shared" si="34"/>
        <v>0</v>
      </c>
      <c r="M91" s="85">
        <f t="shared" si="34"/>
        <v>0</v>
      </c>
      <c r="N91" s="85">
        <f t="shared" si="34"/>
        <v>0</v>
      </c>
      <c r="O91" s="85">
        <f t="shared" si="34"/>
        <v>0</v>
      </c>
      <c r="P91" s="152"/>
      <c r="Q91" s="142"/>
      <c r="V91" s="159"/>
      <c r="W91" s="159"/>
      <c r="X91" s="159"/>
      <c r="Y91" s="159"/>
      <c r="Z91" s="159"/>
      <c r="AA91" s="159"/>
      <c r="AB91" s="159"/>
      <c r="AC91" s="159"/>
      <c r="AD91" s="159"/>
      <c r="AE91" s="159"/>
      <c r="AF91" s="159"/>
    </row>
    <row r="92" spans="2:32" x14ac:dyDescent="0.15">
      <c r="B92" s="157" t="str">
        <f>IF(見積明細!B92="","",見積明細!B92)</f>
        <v/>
      </c>
      <c r="C92" s="158" t="str">
        <f>IF(見積明細!C92="","",見積明細!C92)</f>
        <v/>
      </c>
      <c r="D92" s="169" t="str">
        <f>IF(見積明細!D92="","",見積明細!D92)</f>
        <v/>
      </c>
      <c r="E92" s="89">
        <f>T90*E91</f>
        <v>0</v>
      </c>
      <c r="F92" s="86">
        <f>T90*F91</f>
        <v>0</v>
      </c>
      <c r="G92" s="86">
        <f>T90*G91</f>
        <v>0</v>
      </c>
      <c r="H92" s="86">
        <f>T90*H91</f>
        <v>0</v>
      </c>
      <c r="I92" s="86">
        <f>T90*I91</f>
        <v>0</v>
      </c>
      <c r="J92" s="86">
        <f>T90*J91</f>
        <v>0</v>
      </c>
      <c r="K92" s="86">
        <f>T90*K91</f>
        <v>0</v>
      </c>
      <c r="L92" s="86">
        <f>T90*L91</f>
        <v>0</v>
      </c>
      <c r="M92" s="86">
        <f>T90*M91</f>
        <v>0</v>
      </c>
      <c r="N92" s="86">
        <f>T90*N91</f>
        <v>0</v>
      </c>
      <c r="O92" s="86">
        <f>T90*O91</f>
        <v>0</v>
      </c>
      <c r="P92" s="154"/>
      <c r="Q92" s="142"/>
    </row>
    <row r="93" spans="2:32" x14ac:dyDescent="0.15">
      <c r="B93" s="155" t="str">
        <f>IF(見積明細!B93="","",見積明細!B93)</f>
        <v/>
      </c>
      <c r="C93" s="156" t="str">
        <f>IF(見積明細!C93="","",見積明細!C93)</f>
        <v/>
      </c>
      <c r="D93" s="168" t="str">
        <f>IF(見積明細!D93="","",見積明細!D93)</f>
        <v/>
      </c>
      <c r="E93" s="90" t="str">
        <f>T93&amp;U93</f>
        <v/>
      </c>
      <c r="F93" s="93" t="str">
        <f>T93&amp;U93</f>
        <v/>
      </c>
      <c r="G93" s="93" t="str">
        <f>T93&amp;U93</f>
        <v/>
      </c>
      <c r="H93" s="93" t="str">
        <f>T93&amp;U93</f>
        <v/>
      </c>
      <c r="I93" s="93" t="str">
        <f>T93&amp;U93</f>
        <v/>
      </c>
      <c r="J93" s="93" t="str">
        <f>T93&amp;U93</f>
        <v/>
      </c>
      <c r="K93" s="93" t="str">
        <f>T93&amp;U93</f>
        <v/>
      </c>
      <c r="L93" s="93" t="str">
        <f>T93&amp;U93</f>
        <v/>
      </c>
      <c r="M93" s="93" t="str">
        <f>T93&amp;U93</f>
        <v/>
      </c>
      <c r="N93" s="93" t="str">
        <f>T93&amp;U93</f>
        <v/>
      </c>
      <c r="O93" s="93" t="str">
        <f>T93&amp;U93</f>
        <v/>
      </c>
      <c r="Q93" s="142"/>
      <c r="T93" s="159"/>
      <c r="U93" s="159"/>
    </row>
    <row r="94" spans="2:32" x14ac:dyDescent="0.15">
      <c r="B94" s="157" t="str">
        <f>IF(見積明細!B94="","",見積明細!B94)</f>
        <v/>
      </c>
      <c r="C94" s="158" t="str">
        <f>IF(見積明細!C94="","",見積明細!C94)</f>
        <v/>
      </c>
      <c r="D94" s="169" t="str">
        <f>IF(見積明細!D94="","",見積明細!D94)</f>
        <v/>
      </c>
      <c r="E94" s="88">
        <f t="shared" ref="E94:O94" si="35">V94</f>
        <v>0</v>
      </c>
      <c r="F94" s="85">
        <f t="shared" si="35"/>
        <v>0</v>
      </c>
      <c r="G94" s="85">
        <f t="shared" si="35"/>
        <v>0</v>
      </c>
      <c r="H94" s="85">
        <f t="shared" si="35"/>
        <v>0</v>
      </c>
      <c r="I94" s="85">
        <f t="shared" si="35"/>
        <v>0</v>
      </c>
      <c r="J94" s="85">
        <f t="shared" si="35"/>
        <v>0</v>
      </c>
      <c r="K94" s="85">
        <f t="shared" si="35"/>
        <v>0</v>
      </c>
      <c r="L94" s="85">
        <f t="shared" si="35"/>
        <v>0</v>
      </c>
      <c r="M94" s="85">
        <f t="shared" si="35"/>
        <v>0</v>
      </c>
      <c r="N94" s="85">
        <f t="shared" si="35"/>
        <v>0</v>
      </c>
      <c r="O94" s="85">
        <f t="shared" si="35"/>
        <v>0</v>
      </c>
      <c r="Q94" s="142"/>
      <c r="V94" s="159"/>
      <c r="W94" s="159"/>
      <c r="X94" s="159"/>
      <c r="Y94" s="159"/>
      <c r="Z94" s="159"/>
      <c r="AA94" s="159"/>
      <c r="AB94" s="159"/>
      <c r="AC94" s="159"/>
      <c r="AD94" s="159"/>
      <c r="AE94" s="159"/>
      <c r="AF94" s="159"/>
    </row>
    <row r="95" spans="2:32" x14ac:dyDescent="0.15">
      <c r="B95" s="157" t="str">
        <f>IF(見積明細!B95="","",見積明細!B95)</f>
        <v/>
      </c>
      <c r="C95" s="158" t="str">
        <f>IF(見積明細!C95="","",見積明細!C95)</f>
        <v/>
      </c>
      <c r="D95" s="169" t="str">
        <f>IF(見積明細!D95="","",見積明細!D95)</f>
        <v/>
      </c>
      <c r="E95" s="89">
        <f>T93*E94</f>
        <v>0</v>
      </c>
      <c r="F95" s="86">
        <f>T93*F94</f>
        <v>0</v>
      </c>
      <c r="G95" s="86">
        <f>T93*G94</f>
        <v>0</v>
      </c>
      <c r="H95" s="86">
        <f>T93*H94</f>
        <v>0</v>
      </c>
      <c r="I95" s="86">
        <f>T93*I94</f>
        <v>0</v>
      </c>
      <c r="J95" s="86">
        <f>T93*J94</f>
        <v>0</v>
      </c>
      <c r="K95" s="86">
        <f>T93*K94</f>
        <v>0</v>
      </c>
      <c r="L95" s="86">
        <f>T93*L94</f>
        <v>0</v>
      </c>
      <c r="M95" s="86">
        <f>T93*M94</f>
        <v>0</v>
      </c>
      <c r="N95" s="86">
        <f>T93*N94</f>
        <v>0</v>
      </c>
      <c r="O95" s="86">
        <f>T93*O94</f>
        <v>0</v>
      </c>
      <c r="Q95" s="142"/>
    </row>
    <row r="96" spans="2:32" x14ac:dyDescent="0.15">
      <c r="B96" s="155" t="str">
        <f>IF(見積明細!B96="","",見積明細!B96)</f>
        <v/>
      </c>
      <c r="C96" s="156" t="str">
        <f>IF(見積明細!C96="","",見積明細!C96)</f>
        <v/>
      </c>
      <c r="D96" s="168" t="str">
        <f>IF(見積明細!D96="","",見積明細!D96)</f>
        <v/>
      </c>
      <c r="E96" s="90"/>
      <c r="F96" s="93"/>
      <c r="G96" s="93"/>
      <c r="H96" s="93"/>
      <c r="I96" s="93"/>
      <c r="J96" s="93"/>
      <c r="K96" s="93"/>
      <c r="L96" s="145"/>
      <c r="M96" s="145"/>
      <c r="N96" s="145"/>
      <c r="O96" s="145"/>
      <c r="P96" s="150"/>
      <c r="Q96" s="142"/>
      <c r="T96" s="159"/>
      <c r="U96" s="159"/>
    </row>
    <row r="97" spans="2:32" x14ac:dyDescent="0.15">
      <c r="B97" s="157" t="str">
        <f>IF(見積明細!B97="","",見積明細!B97)</f>
        <v/>
      </c>
      <c r="C97" s="158" t="str">
        <f>IF(見積明細!C97="","",見積明細!C97)</f>
        <v/>
      </c>
      <c r="D97" s="169" t="str">
        <f>IF(見積明細!D97="","",見積明細!D97)</f>
        <v/>
      </c>
      <c r="E97" s="88"/>
      <c r="F97" s="85"/>
      <c r="G97" s="85"/>
      <c r="H97" s="85"/>
      <c r="I97" s="85"/>
      <c r="J97" s="85"/>
      <c r="K97" s="85"/>
      <c r="L97" s="36"/>
      <c r="M97" s="36"/>
      <c r="N97" s="36"/>
      <c r="O97" s="36"/>
      <c r="P97" s="152"/>
      <c r="Q97" s="142"/>
      <c r="V97" s="159"/>
      <c r="W97" s="159"/>
      <c r="X97" s="159"/>
      <c r="Y97" s="159"/>
      <c r="Z97" s="159"/>
      <c r="AA97" s="159"/>
      <c r="AB97" s="159"/>
      <c r="AC97" s="159"/>
      <c r="AD97" s="159"/>
      <c r="AE97" s="159"/>
      <c r="AF97" s="159"/>
    </row>
    <row r="98" spans="2:32" x14ac:dyDescent="0.15">
      <c r="B98" s="157" t="str">
        <f>IF(見積明細!B98="","",見積明細!B98)</f>
        <v/>
      </c>
      <c r="C98" s="158" t="str">
        <f>IF(見積明細!C98="","",見積明細!C98)</f>
        <v/>
      </c>
      <c r="D98" s="169" t="str">
        <f>IF(見積明細!D98="","",見積明細!D98)</f>
        <v/>
      </c>
      <c r="E98" s="89">
        <f>E95+E92+E89+E86+E83</f>
        <v>0</v>
      </c>
      <c r="F98" s="89">
        <f t="shared" ref="F98:O98" si="36">F95+F92+F89+F86+F83</f>
        <v>0</v>
      </c>
      <c r="G98" s="89">
        <f t="shared" si="36"/>
        <v>0</v>
      </c>
      <c r="H98" s="89">
        <f t="shared" si="36"/>
        <v>0</v>
      </c>
      <c r="I98" s="89">
        <f t="shared" si="36"/>
        <v>0</v>
      </c>
      <c r="J98" s="89">
        <f t="shared" si="36"/>
        <v>0</v>
      </c>
      <c r="K98" s="89">
        <f t="shared" si="36"/>
        <v>0</v>
      </c>
      <c r="L98" s="89">
        <f t="shared" si="36"/>
        <v>0</v>
      </c>
      <c r="M98" s="89">
        <f t="shared" si="36"/>
        <v>0</v>
      </c>
      <c r="N98" s="89">
        <f t="shared" si="36"/>
        <v>0</v>
      </c>
      <c r="O98" s="89">
        <f t="shared" si="36"/>
        <v>0</v>
      </c>
      <c r="P98" s="154"/>
      <c r="Q98" s="142"/>
    </row>
    <row r="99" spans="2:32" x14ac:dyDescent="0.15">
      <c r="B99" s="155" t="str">
        <f>IF(見積明細!B99="","",見積明細!B99)</f>
        <v/>
      </c>
      <c r="C99" s="156" t="str">
        <f>IF(見積明細!C99="","",見積明細!C99)</f>
        <v/>
      </c>
      <c r="D99" s="168" t="str">
        <f>IF(見積明細!D99="","",見積明細!D99)</f>
        <v/>
      </c>
      <c r="E99" s="92" t="str">
        <f>V99&amp;T99</f>
        <v/>
      </c>
      <c r="F99" s="92" t="str">
        <f>W99&amp;T99</f>
        <v/>
      </c>
      <c r="G99" s="92" t="str">
        <f>X99&amp;T99</f>
        <v/>
      </c>
      <c r="H99" s="92" t="str">
        <f>Y99&amp;T99</f>
        <v/>
      </c>
      <c r="I99" s="92" t="str">
        <f>Z99&amp;T99</f>
        <v/>
      </c>
      <c r="J99" s="92" t="str">
        <f>AA99&amp;T99</f>
        <v/>
      </c>
      <c r="K99" s="92" t="str">
        <f>AB99&amp;T99</f>
        <v/>
      </c>
      <c r="L99" s="92" t="str">
        <f>AC99&amp;T99</f>
        <v/>
      </c>
      <c r="M99" s="92" t="str">
        <f>AD99&amp;T99</f>
        <v/>
      </c>
      <c r="N99" s="92" t="str">
        <f>AE99&amp;T99</f>
        <v/>
      </c>
      <c r="O99" s="92" t="str">
        <f>AF99&amp;T99</f>
        <v/>
      </c>
      <c r="P99" s="150"/>
      <c r="T99" s="159"/>
      <c r="U99" s="159"/>
      <c r="V99" s="163"/>
      <c r="W99" s="163"/>
      <c r="X99" s="163"/>
      <c r="Y99" s="163"/>
      <c r="Z99" s="163"/>
      <c r="AA99" s="163"/>
      <c r="AB99" s="163"/>
      <c r="AC99" s="163"/>
      <c r="AD99" s="163"/>
      <c r="AE99" s="163"/>
      <c r="AF99" s="163"/>
    </row>
    <row r="100" spans="2:32" x14ac:dyDescent="0.15">
      <c r="B100" s="157" t="str">
        <f>IF(見積明細!B100="","",見積明細!B100)</f>
        <v/>
      </c>
      <c r="C100" s="158" t="str">
        <f>IF(見積明細!C100="","",見積明細!C100)</f>
        <v/>
      </c>
      <c r="D100" s="169" t="str">
        <f>IF(見積明細!D100="","",見積明細!D100)</f>
        <v/>
      </c>
      <c r="E100" s="85">
        <f>U99</f>
        <v>0</v>
      </c>
      <c r="F100" s="85">
        <f>U99</f>
        <v>0</v>
      </c>
      <c r="G100" s="85">
        <f>U99</f>
        <v>0</v>
      </c>
      <c r="H100" s="85">
        <f>U99</f>
        <v>0</v>
      </c>
      <c r="I100" s="85">
        <f>U99</f>
        <v>0</v>
      </c>
      <c r="J100" s="85">
        <f>U99</f>
        <v>0</v>
      </c>
      <c r="K100" s="85">
        <f>U99</f>
        <v>0</v>
      </c>
      <c r="L100" s="85">
        <f>U99</f>
        <v>0</v>
      </c>
      <c r="M100" s="85">
        <f>U99</f>
        <v>0</v>
      </c>
      <c r="N100" s="85">
        <f>U99</f>
        <v>0</v>
      </c>
      <c r="O100" s="85">
        <f>U99</f>
        <v>0</v>
      </c>
      <c r="P100" s="184"/>
      <c r="V100" s="164"/>
    </row>
    <row r="101" spans="2:32" ht="12.75" thickBot="1" x14ac:dyDescent="0.2">
      <c r="B101" s="157" t="str">
        <f>IF(見積明細!B101="","",見積明細!B101)</f>
        <v/>
      </c>
      <c r="C101" s="158" t="str">
        <f>IF(見積明細!C101="","",見積明細!C101)</f>
        <v/>
      </c>
      <c r="D101" s="169" t="str">
        <f>IF(見積明細!D101="","",見積明細!D101)</f>
        <v/>
      </c>
      <c r="E101" s="87">
        <f t="shared" ref="E101:O101" si="37">ROUNDDOWN(E100*V99,0)</f>
        <v>0</v>
      </c>
      <c r="F101" s="87">
        <f t="shared" si="37"/>
        <v>0</v>
      </c>
      <c r="G101" s="87">
        <f t="shared" si="37"/>
        <v>0</v>
      </c>
      <c r="H101" s="87">
        <f t="shared" si="37"/>
        <v>0</v>
      </c>
      <c r="I101" s="87">
        <f t="shared" si="37"/>
        <v>0</v>
      </c>
      <c r="J101" s="87">
        <f t="shared" si="37"/>
        <v>0</v>
      </c>
      <c r="K101" s="87">
        <f t="shared" si="37"/>
        <v>0</v>
      </c>
      <c r="L101" s="87">
        <f t="shared" si="37"/>
        <v>0</v>
      </c>
      <c r="M101" s="87">
        <f t="shared" si="37"/>
        <v>0</v>
      </c>
      <c r="N101" s="87">
        <f t="shared" si="37"/>
        <v>0</v>
      </c>
      <c r="O101" s="87">
        <f t="shared" si="37"/>
        <v>0</v>
      </c>
      <c r="P101" s="162"/>
    </row>
    <row r="102" spans="2:32" x14ac:dyDescent="0.15">
      <c r="B102" s="170" t="str">
        <f>IF(見積明細!B102="","",見積明細!B102)</f>
        <v/>
      </c>
      <c r="C102" s="170" t="str">
        <f>IF(見積明細!C102="","",見積明細!C102)</f>
        <v/>
      </c>
      <c r="D102" s="170" t="str">
        <f>IF(見積明細!D102="","",見積明細!D102)</f>
        <v/>
      </c>
      <c r="E102" s="102"/>
      <c r="F102" s="102"/>
      <c r="G102" s="102"/>
      <c r="H102" s="102"/>
      <c r="I102" s="102"/>
      <c r="J102" s="102"/>
      <c r="K102" s="102"/>
      <c r="L102" s="105"/>
      <c r="M102" s="105"/>
      <c r="N102" s="105"/>
    </row>
    <row r="103" spans="2:32" x14ac:dyDescent="0.15">
      <c r="B103" s="169" t="str">
        <f>IF(見積明細!B103="","",見積明細!B103)</f>
        <v/>
      </c>
      <c r="C103" s="169" t="str">
        <f>IF(見積明細!C103="","",見積明細!C103)</f>
        <v/>
      </c>
      <c r="D103" s="169" t="str">
        <f>IF(見積明細!D103="","",見積明細!D103)</f>
        <v/>
      </c>
    </row>
    <row r="104" spans="2:32" ht="12.75" thickBot="1" x14ac:dyDescent="0.2">
      <c r="B104" s="176">
        <f>IF(見積明細!B104="","",見積明細!B104)</f>
        <v>0</v>
      </c>
      <c r="C104" s="175" t="str">
        <f>IF(見積明細!C104="","",見積明細!C104)</f>
        <v/>
      </c>
      <c r="D104" s="175" t="str">
        <f>IF(見積明細!D104="","",見積明細!D104)</f>
        <v/>
      </c>
      <c r="P104" s="138" t="s">
        <v>14</v>
      </c>
      <c r="Q104" s="103">
        <v>4</v>
      </c>
    </row>
    <row r="105" spans="2:32" x14ac:dyDescent="0.15">
      <c r="B105" s="411" t="str">
        <f>見積明細!B106</f>
        <v>見積内訳表</v>
      </c>
      <c r="C105" s="412"/>
      <c r="D105" s="412"/>
      <c r="E105" s="98" t="s">
        <v>15</v>
      </c>
      <c r="F105" s="98" t="s">
        <v>16</v>
      </c>
      <c r="G105" s="98" t="s">
        <v>17</v>
      </c>
      <c r="H105" s="98" t="s">
        <v>18</v>
      </c>
      <c r="I105" s="98" t="s">
        <v>19</v>
      </c>
      <c r="J105" s="98" t="s">
        <v>20</v>
      </c>
      <c r="K105" s="98" t="s">
        <v>21</v>
      </c>
      <c r="L105" s="141" t="s">
        <v>22</v>
      </c>
      <c r="M105" s="141" t="s">
        <v>23</v>
      </c>
      <c r="N105" s="141" t="str">
        <f>$N$3</f>
        <v>Ｊ社</v>
      </c>
      <c r="O105" s="141" t="str">
        <f>$O$3</f>
        <v>Ｋ社</v>
      </c>
      <c r="P105" s="105"/>
      <c r="Q105" s="142"/>
    </row>
    <row r="106" spans="2:32" x14ac:dyDescent="0.15">
      <c r="B106" s="413"/>
      <c r="C106" s="389"/>
      <c r="D106" s="389"/>
      <c r="E106" s="93"/>
      <c r="F106" s="93"/>
      <c r="G106" s="93"/>
      <c r="H106" s="93"/>
      <c r="I106" s="93"/>
      <c r="J106" s="93"/>
      <c r="K106" s="93"/>
      <c r="L106" s="145"/>
      <c r="M106" s="145"/>
      <c r="N106" s="145"/>
      <c r="O106" s="145"/>
      <c r="P106" s="146" t="s">
        <v>24</v>
      </c>
      <c r="Q106" s="142"/>
    </row>
    <row r="107" spans="2:32" x14ac:dyDescent="0.15">
      <c r="B107" s="177"/>
      <c r="C107" s="178"/>
      <c r="D107" s="178" t="str">
        <f>見積明細!F106</f>
        <v>第２－２号</v>
      </c>
      <c r="E107" s="99">
        <f>$E$5</f>
        <v>0</v>
      </c>
      <c r="F107" s="99">
        <f>$F$5</f>
        <v>0</v>
      </c>
      <c r="G107" s="99">
        <f>$G$5</f>
        <v>0</v>
      </c>
      <c r="H107" s="99">
        <f>$H$5</f>
        <v>0</v>
      </c>
      <c r="I107" s="99">
        <f>$I$5</f>
        <v>0</v>
      </c>
      <c r="J107" s="99">
        <f>$J$5</f>
        <v>0</v>
      </c>
      <c r="K107" s="99">
        <f>K74</f>
        <v>0</v>
      </c>
      <c r="L107" s="99">
        <f>L74</f>
        <v>0</v>
      </c>
      <c r="M107" s="99">
        <f>M74</f>
        <v>0</v>
      </c>
      <c r="N107" s="99">
        <f>N74</f>
        <v>0</v>
      </c>
      <c r="O107" s="99">
        <f>O74</f>
        <v>0</v>
      </c>
      <c r="Q107" s="142"/>
    </row>
    <row r="108" spans="2:32" x14ac:dyDescent="0.15">
      <c r="B108" s="155" t="str">
        <f>IF(見積明細!B108="","",見積明細!B108)</f>
        <v/>
      </c>
      <c r="C108" s="156" t="str">
        <f>IF(見積明細!C108="","",見積明細!C108)</f>
        <v/>
      </c>
      <c r="D108" s="168" t="str">
        <f>IF(見積明細!D108="","",見積明細!D108)</f>
        <v/>
      </c>
      <c r="E108" s="100" t="s">
        <v>25</v>
      </c>
      <c r="F108" s="100" t="s">
        <v>25</v>
      </c>
      <c r="G108" s="100" t="s">
        <v>25</v>
      </c>
      <c r="H108" s="100" t="s">
        <v>25</v>
      </c>
      <c r="I108" s="100" t="s">
        <v>25</v>
      </c>
      <c r="J108" s="100" t="s">
        <v>25</v>
      </c>
      <c r="K108" s="100" t="s">
        <v>25</v>
      </c>
      <c r="L108" s="149" t="s">
        <v>25</v>
      </c>
      <c r="M108" s="149" t="s">
        <v>25</v>
      </c>
      <c r="N108" s="149" t="s">
        <v>25</v>
      </c>
      <c r="O108" s="149" t="s">
        <v>25</v>
      </c>
      <c r="P108" s="150"/>
    </row>
    <row r="109" spans="2:32" x14ac:dyDescent="0.15">
      <c r="B109" s="157" t="str">
        <f>IF(見積明細!B109="","",見積明細!B109)</f>
        <v>種　　別</v>
      </c>
      <c r="C109" s="158" t="str">
        <f>IF(見積明細!C109="","",見積明細!C109)</f>
        <v>名　　称</v>
      </c>
      <c r="D109" s="179" t="str">
        <f>IF(見積明細!D109="","",見積明細!D109)</f>
        <v>形状寸法</v>
      </c>
      <c r="E109" s="100" t="s">
        <v>29</v>
      </c>
      <c r="F109" s="100" t="s">
        <v>29</v>
      </c>
      <c r="G109" s="100" t="s">
        <v>29</v>
      </c>
      <c r="H109" s="100" t="s">
        <v>29</v>
      </c>
      <c r="I109" s="100" t="s">
        <v>29</v>
      </c>
      <c r="J109" s="100" t="s">
        <v>29</v>
      </c>
      <c r="K109" s="100" t="s">
        <v>29</v>
      </c>
      <c r="L109" s="149" t="s">
        <v>29</v>
      </c>
      <c r="M109" s="149" t="s">
        <v>29</v>
      </c>
      <c r="N109" s="149" t="s">
        <v>29</v>
      </c>
      <c r="O109" s="149" t="s">
        <v>29</v>
      </c>
      <c r="P109" s="152"/>
      <c r="V109" s="103">
        <f>$E$5</f>
        <v>0</v>
      </c>
      <c r="W109" s="103">
        <f>$F$5</f>
        <v>0</v>
      </c>
      <c r="X109" s="103">
        <f>$G$5</f>
        <v>0</v>
      </c>
      <c r="Y109" s="103">
        <f>$H$5</f>
        <v>0</v>
      </c>
      <c r="Z109" s="103">
        <f>$I$5</f>
        <v>0</v>
      </c>
      <c r="AA109" s="103">
        <f>$J$5</f>
        <v>0</v>
      </c>
      <c r="AB109" s="103">
        <f>K$5</f>
        <v>0</v>
      </c>
      <c r="AC109" s="103">
        <f>L$5</f>
        <v>0</v>
      </c>
      <c r="AD109" s="103">
        <f>M$5</f>
        <v>0</v>
      </c>
      <c r="AE109" s="103">
        <f>N$5</f>
        <v>0</v>
      </c>
      <c r="AF109" s="103">
        <f>O$5</f>
        <v>0</v>
      </c>
    </row>
    <row r="110" spans="2:32" x14ac:dyDescent="0.15">
      <c r="B110" s="157" t="str">
        <f>IF(見積明細!B110="","",見積明細!B110)</f>
        <v/>
      </c>
      <c r="C110" s="158" t="str">
        <f>IF(見積明細!C110="","",見積明細!C110)</f>
        <v/>
      </c>
      <c r="D110" s="169" t="str">
        <f>IF(見積明細!D110="","",見積明細!D110)</f>
        <v/>
      </c>
      <c r="E110" s="100" t="s">
        <v>30</v>
      </c>
      <c r="F110" s="100" t="s">
        <v>30</v>
      </c>
      <c r="G110" s="100" t="s">
        <v>30</v>
      </c>
      <c r="H110" s="100" t="s">
        <v>30</v>
      </c>
      <c r="I110" s="100" t="s">
        <v>30</v>
      </c>
      <c r="J110" s="100" t="s">
        <v>30</v>
      </c>
      <c r="K110" s="100" t="s">
        <v>30</v>
      </c>
      <c r="L110" s="149" t="s">
        <v>30</v>
      </c>
      <c r="M110" s="149" t="s">
        <v>30</v>
      </c>
      <c r="N110" s="149" t="s">
        <v>30</v>
      </c>
      <c r="O110" s="149" t="s">
        <v>30</v>
      </c>
      <c r="P110" s="154"/>
      <c r="T110" s="103" t="s">
        <v>4</v>
      </c>
      <c r="U110" s="103" t="s">
        <v>32</v>
      </c>
    </row>
    <row r="111" spans="2:32" x14ac:dyDescent="0.15">
      <c r="B111" s="155" t="str">
        <f>IF(見積明細!B111="","",見積明細!B111)</f>
        <v/>
      </c>
      <c r="C111" s="156" t="str">
        <f>IF(見積明細!C111="","",見積明細!C111)</f>
        <v/>
      </c>
      <c r="D111" s="168" t="str">
        <f>IF(見積明細!D111="","",見積明細!D111)</f>
        <v/>
      </c>
      <c r="E111" s="90"/>
      <c r="F111" s="93"/>
      <c r="G111" s="93"/>
      <c r="H111" s="93"/>
      <c r="I111" s="93"/>
      <c r="J111" s="93"/>
      <c r="K111" s="93"/>
      <c r="L111" s="145"/>
      <c r="M111" s="145"/>
      <c r="N111" s="145"/>
      <c r="O111" s="145"/>
      <c r="P111" s="150"/>
      <c r="Q111" s="142"/>
      <c r="T111" s="159"/>
      <c r="U111" s="159"/>
    </row>
    <row r="112" spans="2:32" x14ac:dyDescent="0.15">
      <c r="B112" s="157" t="str">
        <f>IF(見積明細!B112="","",見積明細!B112)</f>
        <v/>
      </c>
      <c r="C112" s="158" t="str">
        <f>IF(見積明細!C112="","",見積明細!C112)</f>
        <v/>
      </c>
      <c r="D112" s="169" t="str">
        <f>IF(見積明細!D112="","",見積明細!D112)</f>
        <v/>
      </c>
      <c r="E112" s="88"/>
      <c r="F112" s="85"/>
      <c r="G112" s="85"/>
      <c r="H112" s="85"/>
      <c r="I112" s="85"/>
      <c r="J112" s="85"/>
      <c r="K112" s="85"/>
      <c r="L112" s="36"/>
      <c r="M112" s="36"/>
      <c r="N112" s="36"/>
      <c r="O112" s="36"/>
      <c r="P112" s="152"/>
      <c r="Q112" s="142"/>
      <c r="V112" s="159"/>
      <c r="W112" s="159"/>
      <c r="X112" s="159"/>
      <c r="Y112" s="159"/>
      <c r="Z112" s="159"/>
      <c r="AA112" s="159"/>
      <c r="AB112" s="159"/>
      <c r="AC112" s="159"/>
      <c r="AD112" s="159"/>
      <c r="AE112" s="159"/>
      <c r="AF112" s="159"/>
    </row>
    <row r="113" spans="2:32" x14ac:dyDescent="0.15">
      <c r="B113" s="157" t="str">
        <f>IF(見積明細!B113="","",見積明細!B113)</f>
        <v/>
      </c>
      <c r="C113" s="158" t="str">
        <f>IF(見積明細!C113="","",見積明細!C113)</f>
        <v/>
      </c>
      <c r="D113" s="169" t="str">
        <f>IF(見積明細!D113="","",見積明細!D113)</f>
        <v/>
      </c>
      <c r="E113" s="89"/>
      <c r="F113" s="86"/>
      <c r="G113" s="86"/>
      <c r="H113" s="86"/>
      <c r="I113" s="86"/>
      <c r="J113" s="86"/>
      <c r="K113" s="86"/>
      <c r="L113" s="136"/>
      <c r="M113" s="136"/>
      <c r="N113" s="136"/>
      <c r="O113" s="136"/>
      <c r="P113" s="154"/>
      <c r="Q113" s="142"/>
    </row>
    <row r="114" spans="2:32" x14ac:dyDescent="0.15">
      <c r="B114" s="155" t="str">
        <f>IF(見積明細!B114="","",見積明細!B114)</f>
        <v/>
      </c>
      <c r="C114" s="156" t="str">
        <f>IF(見積明細!C114="","",見積明細!C114)</f>
        <v/>
      </c>
      <c r="D114" s="168" t="str">
        <f>IF(見積明細!D114="","",見積明細!D114)</f>
        <v/>
      </c>
      <c r="E114" s="90" t="str">
        <f>T114&amp;U114</f>
        <v/>
      </c>
      <c r="F114" s="93" t="str">
        <f>T114&amp;U114</f>
        <v/>
      </c>
      <c r="G114" s="93" t="str">
        <f>T114&amp;U114</f>
        <v/>
      </c>
      <c r="H114" s="93" t="str">
        <f>T114&amp;U114</f>
        <v/>
      </c>
      <c r="I114" s="93" t="str">
        <f>T114&amp;U114</f>
        <v/>
      </c>
      <c r="J114" s="93" t="str">
        <f>T114&amp;U114</f>
        <v/>
      </c>
      <c r="K114" s="93" t="str">
        <f>T114&amp;U114</f>
        <v/>
      </c>
      <c r="L114" s="93" t="str">
        <f>T114&amp;U114</f>
        <v/>
      </c>
      <c r="M114" s="93" t="str">
        <f>T114&amp;U114</f>
        <v/>
      </c>
      <c r="N114" s="93" t="str">
        <f>T114&amp;U114</f>
        <v/>
      </c>
      <c r="O114" s="93" t="str">
        <f>T114&amp;U114</f>
        <v/>
      </c>
      <c r="Q114" s="142"/>
      <c r="T114" s="159"/>
      <c r="U114" s="159"/>
    </row>
    <row r="115" spans="2:32" x14ac:dyDescent="0.15">
      <c r="B115" s="157" t="str">
        <f>IF(見積明細!B115="","",見積明細!B115)</f>
        <v/>
      </c>
      <c r="C115" s="158" t="str">
        <f>IF(見積明細!C115="","",見積明細!C115)</f>
        <v/>
      </c>
      <c r="D115" s="169" t="str">
        <f>IF(見積明細!D115="","",見積明細!D115)</f>
        <v/>
      </c>
      <c r="E115" s="88">
        <f t="shared" ref="E115:O115" si="38">V115</f>
        <v>0</v>
      </c>
      <c r="F115" s="85">
        <f t="shared" si="38"/>
        <v>0</v>
      </c>
      <c r="G115" s="85">
        <f t="shared" si="38"/>
        <v>0</v>
      </c>
      <c r="H115" s="85">
        <f t="shared" si="38"/>
        <v>0</v>
      </c>
      <c r="I115" s="85">
        <f t="shared" si="38"/>
        <v>0</v>
      </c>
      <c r="J115" s="85">
        <f t="shared" si="38"/>
        <v>0</v>
      </c>
      <c r="K115" s="85">
        <f t="shared" si="38"/>
        <v>0</v>
      </c>
      <c r="L115" s="85">
        <f t="shared" si="38"/>
        <v>0</v>
      </c>
      <c r="M115" s="85">
        <f t="shared" si="38"/>
        <v>0</v>
      </c>
      <c r="N115" s="85">
        <f t="shared" si="38"/>
        <v>0</v>
      </c>
      <c r="O115" s="85">
        <f t="shared" si="38"/>
        <v>0</v>
      </c>
      <c r="Q115" s="142"/>
      <c r="V115" s="159"/>
      <c r="W115" s="159"/>
      <c r="X115" s="159"/>
      <c r="Y115" s="159"/>
      <c r="Z115" s="159"/>
      <c r="AA115" s="159"/>
      <c r="AB115" s="159"/>
      <c r="AC115" s="159"/>
      <c r="AD115" s="159"/>
      <c r="AE115" s="159"/>
      <c r="AF115" s="159"/>
    </row>
    <row r="116" spans="2:32" x14ac:dyDescent="0.15">
      <c r="B116" s="157" t="str">
        <f>IF(見積明細!B116="","",見積明細!B116)</f>
        <v/>
      </c>
      <c r="C116" s="158" t="str">
        <f>IF(見積明細!C116="","",見積明細!C116)</f>
        <v/>
      </c>
      <c r="D116" s="169" t="str">
        <f>IF(見積明細!D116="","",見積明細!D116)</f>
        <v/>
      </c>
      <c r="E116" s="89">
        <f>T114*E115</f>
        <v>0</v>
      </c>
      <c r="F116" s="86">
        <f>T114*F115</f>
        <v>0</v>
      </c>
      <c r="G116" s="86">
        <f>T114*G115</f>
        <v>0</v>
      </c>
      <c r="H116" s="86">
        <f>T114*H115</f>
        <v>0</v>
      </c>
      <c r="I116" s="86">
        <f>T114*I115</f>
        <v>0</v>
      </c>
      <c r="J116" s="86">
        <f>T114*J115</f>
        <v>0</v>
      </c>
      <c r="K116" s="86">
        <f>T114*K115</f>
        <v>0</v>
      </c>
      <c r="L116" s="86">
        <f>T114*L115</f>
        <v>0</v>
      </c>
      <c r="M116" s="86">
        <f>T114*M115</f>
        <v>0</v>
      </c>
      <c r="N116" s="86">
        <f>T114*N115</f>
        <v>0</v>
      </c>
      <c r="O116" s="86">
        <f>T114*O115</f>
        <v>0</v>
      </c>
      <c r="Q116" s="142"/>
    </row>
    <row r="117" spans="2:32" x14ac:dyDescent="0.15">
      <c r="B117" s="155" t="str">
        <f>IF(見積明細!B117="","",見積明細!B117)</f>
        <v/>
      </c>
      <c r="C117" s="156" t="str">
        <f>IF(見積明細!C117="","",見積明細!C117)</f>
        <v/>
      </c>
      <c r="D117" s="168" t="str">
        <f>IF(見積明細!D117="","",見積明細!D117)</f>
        <v/>
      </c>
      <c r="E117" s="90" t="str">
        <f>T117&amp;U117</f>
        <v/>
      </c>
      <c r="F117" s="93" t="str">
        <f>T117&amp;U117</f>
        <v/>
      </c>
      <c r="G117" s="93" t="str">
        <f>T117&amp;U117</f>
        <v/>
      </c>
      <c r="H117" s="93" t="str">
        <f>T117&amp;U117</f>
        <v/>
      </c>
      <c r="I117" s="93" t="str">
        <f>T117&amp;U117</f>
        <v/>
      </c>
      <c r="J117" s="93" t="str">
        <f>T117&amp;U117</f>
        <v/>
      </c>
      <c r="K117" s="93" t="str">
        <f>T117&amp;U117</f>
        <v/>
      </c>
      <c r="L117" s="93" t="str">
        <f>T117&amp;U117</f>
        <v/>
      </c>
      <c r="M117" s="93" t="str">
        <f>T117&amp;U117</f>
        <v/>
      </c>
      <c r="N117" s="93" t="str">
        <f>T117&amp;U117</f>
        <v/>
      </c>
      <c r="O117" s="93" t="str">
        <f>T117&amp;U117</f>
        <v/>
      </c>
      <c r="P117" s="150"/>
      <c r="Q117" s="142"/>
      <c r="T117" s="159"/>
      <c r="U117" s="159"/>
    </row>
    <row r="118" spans="2:32" x14ac:dyDescent="0.15">
      <c r="B118" s="157" t="str">
        <f>IF(見積明細!B118="","",見積明細!B118)</f>
        <v/>
      </c>
      <c r="C118" s="158" t="str">
        <f>IF(見積明細!C118="","",見積明細!C118)</f>
        <v/>
      </c>
      <c r="D118" s="169" t="str">
        <f>IF(見積明細!D118="","",見積明細!D118)</f>
        <v/>
      </c>
      <c r="E118" s="88">
        <f t="shared" ref="E118:O118" si="39">V118</f>
        <v>0</v>
      </c>
      <c r="F118" s="85">
        <f t="shared" si="39"/>
        <v>0</v>
      </c>
      <c r="G118" s="85">
        <f t="shared" si="39"/>
        <v>0</v>
      </c>
      <c r="H118" s="85">
        <f t="shared" si="39"/>
        <v>0</v>
      </c>
      <c r="I118" s="85">
        <f t="shared" si="39"/>
        <v>0</v>
      </c>
      <c r="J118" s="85">
        <f t="shared" si="39"/>
        <v>0</v>
      </c>
      <c r="K118" s="85">
        <f t="shared" si="39"/>
        <v>0</v>
      </c>
      <c r="L118" s="85">
        <f t="shared" si="39"/>
        <v>0</v>
      </c>
      <c r="M118" s="85">
        <f t="shared" si="39"/>
        <v>0</v>
      </c>
      <c r="N118" s="85">
        <f t="shared" si="39"/>
        <v>0</v>
      </c>
      <c r="O118" s="85">
        <f t="shared" si="39"/>
        <v>0</v>
      </c>
      <c r="P118" s="152"/>
      <c r="Q118" s="142"/>
      <c r="V118" s="159"/>
      <c r="W118" s="159"/>
      <c r="X118" s="159"/>
      <c r="Y118" s="159"/>
      <c r="Z118" s="159"/>
      <c r="AA118" s="159"/>
      <c r="AB118" s="159"/>
      <c r="AC118" s="159"/>
      <c r="AD118" s="159"/>
      <c r="AE118" s="159"/>
      <c r="AF118" s="159"/>
    </row>
    <row r="119" spans="2:32" x14ac:dyDescent="0.15">
      <c r="B119" s="157" t="str">
        <f>IF(見積明細!B119="","",見積明細!B119)</f>
        <v/>
      </c>
      <c r="C119" s="158" t="str">
        <f>IF(見積明細!C119="","",見積明細!C119)</f>
        <v/>
      </c>
      <c r="D119" s="169" t="str">
        <f>IF(見積明細!D119="","",見積明細!D119)</f>
        <v/>
      </c>
      <c r="E119" s="89">
        <f>T117*E118</f>
        <v>0</v>
      </c>
      <c r="F119" s="86">
        <f>T117*F118</f>
        <v>0</v>
      </c>
      <c r="G119" s="86">
        <f>T117*G118</f>
        <v>0</v>
      </c>
      <c r="H119" s="86">
        <f>T117*H118</f>
        <v>0</v>
      </c>
      <c r="I119" s="86">
        <f>T117*I118</f>
        <v>0</v>
      </c>
      <c r="J119" s="86">
        <f>T117*J118</f>
        <v>0</v>
      </c>
      <c r="K119" s="86">
        <f>T117*K118</f>
        <v>0</v>
      </c>
      <c r="L119" s="86">
        <f>T117*L118</f>
        <v>0</v>
      </c>
      <c r="M119" s="86">
        <f>T117*M118</f>
        <v>0</v>
      </c>
      <c r="N119" s="86">
        <f>T117*N118</f>
        <v>0</v>
      </c>
      <c r="O119" s="86">
        <f>T117*O118</f>
        <v>0</v>
      </c>
      <c r="P119" s="154"/>
      <c r="Q119" s="142"/>
    </row>
    <row r="120" spans="2:32" x14ac:dyDescent="0.15">
      <c r="B120" s="155" t="str">
        <f>IF(見積明細!B120="","",見積明細!B120)</f>
        <v/>
      </c>
      <c r="C120" s="156" t="str">
        <f>IF(見積明細!C120="","",見積明細!C120)</f>
        <v/>
      </c>
      <c r="D120" s="168" t="str">
        <f>IF(見積明細!D120="","",見積明細!D120)</f>
        <v/>
      </c>
      <c r="E120" s="90" t="str">
        <f>T120&amp;U120</f>
        <v/>
      </c>
      <c r="F120" s="93" t="str">
        <f>T120&amp;U120</f>
        <v/>
      </c>
      <c r="G120" s="93" t="str">
        <f>T120&amp;U120</f>
        <v/>
      </c>
      <c r="H120" s="93" t="str">
        <f>T120&amp;U120</f>
        <v/>
      </c>
      <c r="I120" s="93" t="str">
        <f>T120&amp;U120</f>
        <v/>
      </c>
      <c r="J120" s="93" t="str">
        <f>T120&amp;U120</f>
        <v/>
      </c>
      <c r="K120" s="93" t="str">
        <f>T120&amp;U120</f>
        <v/>
      </c>
      <c r="L120" s="93" t="str">
        <f>T120&amp;U120</f>
        <v/>
      </c>
      <c r="M120" s="93" t="str">
        <f>T120&amp;U120</f>
        <v/>
      </c>
      <c r="N120" s="93" t="str">
        <f>T120&amp;U120</f>
        <v/>
      </c>
      <c r="O120" s="93" t="str">
        <f>T120&amp;U120</f>
        <v/>
      </c>
      <c r="Q120" s="142"/>
      <c r="T120" s="159"/>
      <c r="U120" s="159"/>
    </row>
    <row r="121" spans="2:32" x14ac:dyDescent="0.15">
      <c r="B121" s="157" t="str">
        <f>IF(見積明細!B121="","",見積明細!B121)</f>
        <v/>
      </c>
      <c r="C121" s="158" t="str">
        <f>IF(見積明細!C121="","",見積明細!C121)</f>
        <v/>
      </c>
      <c r="D121" s="169" t="str">
        <f>IF(見積明細!D121="","",見積明細!D121)</f>
        <v/>
      </c>
      <c r="E121" s="88">
        <f t="shared" ref="E121:O121" si="40">V121</f>
        <v>0</v>
      </c>
      <c r="F121" s="85">
        <f t="shared" si="40"/>
        <v>0</v>
      </c>
      <c r="G121" s="85">
        <f t="shared" si="40"/>
        <v>0</v>
      </c>
      <c r="H121" s="85">
        <f t="shared" si="40"/>
        <v>0</v>
      </c>
      <c r="I121" s="85">
        <f t="shared" si="40"/>
        <v>0</v>
      </c>
      <c r="J121" s="85">
        <f t="shared" si="40"/>
        <v>0</v>
      </c>
      <c r="K121" s="85">
        <f t="shared" si="40"/>
        <v>0</v>
      </c>
      <c r="L121" s="85">
        <f t="shared" si="40"/>
        <v>0</v>
      </c>
      <c r="M121" s="85">
        <f t="shared" si="40"/>
        <v>0</v>
      </c>
      <c r="N121" s="85">
        <f t="shared" si="40"/>
        <v>0</v>
      </c>
      <c r="O121" s="85">
        <f t="shared" si="40"/>
        <v>0</v>
      </c>
      <c r="Q121" s="142"/>
      <c r="V121" s="159"/>
      <c r="W121" s="159"/>
      <c r="X121" s="159"/>
      <c r="Y121" s="159"/>
      <c r="Z121" s="159"/>
      <c r="AA121" s="159"/>
      <c r="AB121" s="159"/>
      <c r="AC121" s="159"/>
      <c r="AD121" s="159"/>
      <c r="AE121" s="159"/>
      <c r="AF121" s="159"/>
    </row>
    <row r="122" spans="2:32" x14ac:dyDescent="0.15">
      <c r="B122" s="157" t="str">
        <f>IF(見積明細!B122="","",見積明細!B122)</f>
        <v/>
      </c>
      <c r="C122" s="158" t="str">
        <f>IF(見積明細!C122="","",見積明細!C122)</f>
        <v/>
      </c>
      <c r="D122" s="169" t="str">
        <f>IF(見積明細!D122="","",見積明細!D122)</f>
        <v/>
      </c>
      <c r="E122" s="89">
        <f>T120*E121</f>
        <v>0</v>
      </c>
      <c r="F122" s="86">
        <f>T120*F121</f>
        <v>0</v>
      </c>
      <c r="G122" s="86">
        <f>T120*G121</f>
        <v>0</v>
      </c>
      <c r="H122" s="86">
        <f>T120*H121</f>
        <v>0</v>
      </c>
      <c r="I122" s="86">
        <f>T120*I121</f>
        <v>0</v>
      </c>
      <c r="J122" s="86">
        <f>T120*J121</f>
        <v>0</v>
      </c>
      <c r="K122" s="86">
        <f>T120*K121</f>
        <v>0</v>
      </c>
      <c r="L122" s="86">
        <f>T120*L121</f>
        <v>0</v>
      </c>
      <c r="M122" s="86">
        <f>T120*M121</f>
        <v>0</v>
      </c>
      <c r="N122" s="86">
        <f>T120*N121</f>
        <v>0</v>
      </c>
      <c r="O122" s="86">
        <f>T120*O121</f>
        <v>0</v>
      </c>
      <c r="Q122" s="142"/>
    </row>
    <row r="123" spans="2:32" x14ac:dyDescent="0.15">
      <c r="B123" s="155" t="str">
        <f>IF(見積明細!B123="","",見積明細!B123)</f>
        <v/>
      </c>
      <c r="C123" s="156" t="str">
        <f>IF(見積明細!C123="","",見積明細!C123)</f>
        <v/>
      </c>
      <c r="D123" s="168" t="str">
        <f>IF(見積明細!D123="","",見積明細!D123)</f>
        <v/>
      </c>
      <c r="E123" s="90" t="str">
        <f>T123&amp;U123</f>
        <v/>
      </c>
      <c r="F123" s="93" t="str">
        <f>T123&amp;U123</f>
        <v/>
      </c>
      <c r="G123" s="93" t="str">
        <f>T123&amp;U123</f>
        <v/>
      </c>
      <c r="H123" s="93" t="str">
        <f>T123&amp;U123</f>
        <v/>
      </c>
      <c r="I123" s="93" t="str">
        <f>T123&amp;U123</f>
        <v/>
      </c>
      <c r="J123" s="93" t="str">
        <f>T123&amp;U123</f>
        <v/>
      </c>
      <c r="K123" s="93" t="str">
        <f>T123&amp;$U$57</f>
        <v/>
      </c>
      <c r="L123" s="93" t="str">
        <f>T123&amp;U123</f>
        <v/>
      </c>
      <c r="M123" s="93" t="str">
        <f>T123&amp;U123</f>
        <v/>
      </c>
      <c r="N123" s="93" t="str">
        <f>T123&amp;U123</f>
        <v/>
      </c>
      <c r="O123" s="93" t="str">
        <f>T123&amp;U123</f>
        <v/>
      </c>
      <c r="P123" s="150"/>
      <c r="Q123" s="142"/>
      <c r="T123" s="159"/>
      <c r="U123" s="159"/>
    </row>
    <row r="124" spans="2:32" x14ac:dyDescent="0.15">
      <c r="B124" s="157" t="str">
        <f>IF(見積明細!B124="","",見積明細!B124)</f>
        <v/>
      </c>
      <c r="C124" s="158" t="str">
        <f>IF(見積明細!C124="","",見積明細!C124)</f>
        <v/>
      </c>
      <c r="D124" s="169" t="str">
        <f>IF(見積明細!D124="","",見積明細!D124)</f>
        <v/>
      </c>
      <c r="E124" s="88">
        <f t="shared" ref="E124:O124" si="41">V124</f>
        <v>0</v>
      </c>
      <c r="F124" s="85">
        <f t="shared" si="41"/>
        <v>0</v>
      </c>
      <c r="G124" s="85">
        <f t="shared" si="41"/>
        <v>0</v>
      </c>
      <c r="H124" s="85">
        <f t="shared" si="41"/>
        <v>0</v>
      </c>
      <c r="I124" s="85">
        <f t="shared" si="41"/>
        <v>0</v>
      </c>
      <c r="J124" s="85">
        <f t="shared" si="41"/>
        <v>0</v>
      </c>
      <c r="K124" s="85">
        <f t="shared" si="41"/>
        <v>0</v>
      </c>
      <c r="L124" s="85">
        <f t="shared" si="41"/>
        <v>0</v>
      </c>
      <c r="M124" s="85">
        <f t="shared" si="41"/>
        <v>0</v>
      </c>
      <c r="N124" s="85">
        <f t="shared" si="41"/>
        <v>0</v>
      </c>
      <c r="O124" s="85">
        <f t="shared" si="41"/>
        <v>0</v>
      </c>
      <c r="P124" s="152"/>
      <c r="Q124" s="142"/>
      <c r="V124" s="159"/>
      <c r="W124" s="159"/>
      <c r="X124" s="159"/>
      <c r="Y124" s="159"/>
      <c r="Z124" s="159"/>
      <c r="AA124" s="159"/>
      <c r="AB124" s="159"/>
      <c r="AC124" s="159"/>
      <c r="AD124" s="159"/>
      <c r="AE124" s="159"/>
      <c r="AF124" s="159"/>
    </row>
    <row r="125" spans="2:32" x14ac:dyDescent="0.15">
      <c r="B125" s="157" t="str">
        <f>IF(見積明細!B125="","",見積明細!B125)</f>
        <v/>
      </c>
      <c r="C125" s="158" t="str">
        <f>IF(見積明細!C125="","",見積明細!C125)</f>
        <v/>
      </c>
      <c r="D125" s="169" t="str">
        <f>IF(見積明細!D125="","",見積明細!D125)</f>
        <v/>
      </c>
      <c r="E125" s="89">
        <f>T123*E124</f>
        <v>0</v>
      </c>
      <c r="F125" s="86">
        <f>T123*F124</f>
        <v>0</v>
      </c>
      <c r="G125" s="86">
        <f>T123*G124</f>
        <v>0</v>
      </c>
      <c r="H125" s="86">
        <f>T123*H124</f>
        <v>0</v>
      </c>
      <c r="I125" s="86">
        <f>T123*I124</f>
        <v>0</v>
      </c>
      <c r="J125" s="86">
        <f>T123*J124</f>
        <v>0</v>
      </c>
      <c r="K125" s="86">
        <f>T123*K124</f>
        <v>0</v>
      </c>
      <c r="L125" s="86">
        <f>T123*L124</f>
        <v>0</v>
      </c>
      <c r="M125" s="86">
        <f>T123*M124</f>
        <v>0</v>
      </c>
      <c r="N125" s="86">
        <f>T123*N124</f>
        <v>0</v>
      </c>
      <c r="O125" s="86">
        <f>T123*O124</f>
        <v>0</v>
      </c>
      <c r="P125" s="154"/>
      <c r="Q125" s="142"/>
    </row>
    <row r="126" spans="2:32" x14ac:dyDescent="0.15">
      <c r="B126" s="155" t="str">
        <f>IF(見積明細!B126="","",見積明細!B126)</f>
        <v/>
      </c>
      <c r="C126" s="156" t="str">
        <f>IF(見積明細!C126="","",見積明細!C126)</f>
        <v/>
      </c>
      <c r="D126" s="168" t="str">
        <f>IF(見積明細!D126="","",見積明細!D126)</f>
        <v/>
      </c>
      <c r="E126" s="90" t="str">
        <f>T126&amp;U126</f>
        <v/>
      </c>
      <c r="F126" s="93" t="str">
        <f>T126&amp;U126</f>
        <v/>
      </c>
      <c r="G126" s="93" t="str">
        <f>T126&amp;U126</f>
        <v/>
      </c>
      <c r="H126" s="93" t="str">
        <f>T126&amp;U126</f>
        <v/>
      </c>
      <c r="I126" s="93" t="str">
        <f>T126&amp;U126</f>
        <v/>
      </c>
      <c r="J126" s="93" t="str">
        <f>T126&amp;U126</f>
        <v/>
      </c>
      <c r="K126" s="93" t="str">
        <f>T126&amp;U126</f>
        <v/>
      </c>
      <c r="L126" s="93" t="str">
        <f>T126&amp;U126</f>
        <v/>
      </c>
      <c r="M126" s="93" t="str">
        <f>T126&amp;U126</f>
        <v/>
      </c>
      <c r="N126" s="93" t="str">
        <f>T126&amp;U126</f>
        <v/>
      </c>
      <c r="O126" s="93" t="str">
        <f>T126&amp;U126</f>
        <v/>
      </c>
      <c r="Q126" s="142"/>
      <c r="T126" s="159"/>
      <c r="U126" s="159"/>
    </row>
    <row r="127" spans="2:32" x14ac:dyDescent="0.15">
      <c r="B127" s="157" t="str">
        <f>IF(見積明細!B127="","",見積明細!B127)</f>
        <v/>
      </c>
      <c r="C127" s="158" t="str">
        <f>IF(見積明細!C127="","",見積明細!C127)</f>
        <v/>
      </c>
      <c r="D127" s="169" t="str">
        <f>IF(見積明細!D127="","",見積明細!D127)</f>
        <v/>
      </c>
      <c r="E127" s="88">
        <f t="shared" ref="E127:O127" si="42">V127</f>
        <v>0</v>
      </c>
      <c r="F127" s="85">
        <f t="shared" si="42"/>
        <v>0</v>
      </c>
      <c r="G127" s="85">
        <f t="shared" si="42"/>
        <v>0</v>
      </c>
      <c r="H127" s="85">
        <f t="shared" si="42"/>
        <v>0</v>
      </c>
      <c r="I127" s="85">
        <f t="shared" si="42"/>
        <v>0</v>
      </c>
      <c r="J127" s="85">
        <f t="shared" si="42"/>
        <v>0</v>
      </c>
      <c r="K127" s="85">
        <f t="shared" si="42"/>
        <v>0</v>
      </c>
      <c r="L127" s="85">
        <f t="shared" si="42"/>
        <v>0</v>
      </c>
      <c r="M127" s="85">
        <f t="shared" si="42"/>
        <v>0</v>
      </c>
      <c r="N127" s="85">
        <f t="shared" si="42"/>
        <v>0</v>
      </c>
      <c r="O127" s="85">
        <f t="shared" si="42"/>
        <v>0</v>
      </c>
      <c r="Q127" s="142"/>
      <c r="V127" s="159"/>
      <c r="W127" s="159"/>
      <c r="X127" s="159"/>
      <c r="Y127" s="159"/>
      <c r="Z127" s="159"/>
      <c r="AA127" s="159"/>
      <c r="AB127" s="159"/>
      <c r="AC127" s="159"/>
      <c r="AD127" s="159"/>
      <c r="AE127" s="159"/>
      <c r="AF127" s="159"/>
    </row>
    <row r="128" spans="2:32" x14ac:dyDescent="0.15">
      <c r="B128" s="157" t="str">
        <f>IF(見積明細!B128="","",見積明細!B128)</f>
        <v/>
      </c>
      <c r="C128" s="158" t="str">
        <f>IF(見積明細!C128="","",見積明細!C128)</f>
        <v/>
      </c>
      <c r="D128" s="169" t="str">
        <f>IF(見積明細!D128="","",見積明細!D128)</f>
        <v/>
      </c>
      <c r="E128" s="89">
        <f>T126*E127</f>
        <v>0</v>
      </c>
      <c r="F128" s="86">
        <f>T126*F127</f>
        <v>0</v>
      </c>
      <c r="G128" s="86">
        <f>T126*G127</f>
        <v>0</v>
      </c>
      <c r="H128" s="86">
        <f>T126*H127</f>
        <v>0</v>
      </c>
      <c r="I128" s="86">
        <f>T126*I127</f>
        <v>0</v>
      </c>
      <c r="J128" s="86">
        <f>T126*J127</f>
        <v>0</v>
      </c>
      <c r="K128" s="86">
        <f>T126*K127</f>
        <v>0</v>
      </c>
      <c r="L128" s="86">
        <f>T126*L127</f>
        <v>0</v>
      </c>
      <c r="M128" s="86">
        <f>T126*M127</f>
        <v>0</v>
      </c>
      <c r="N128" s="86">
        <f>T126*N127</f>
        <v>0</v>
      </c>
      <c r="O128" s="86">
        <f>T126*O127</f>
        <v>0</v>
      </c>
      <c r="Q128" s="142"/>
    </row>
    <row r="129" spans="2:32" x14ac:dyDescent="0.15">
      <c r="B129" s="155" t="str">
        <f>IF(見積明細!B129="","",見積明細!B129)</f>
        <v/>
      </c>
      <c r="C129" s="156" t="str">
        <f>IF(見積明細!C129="","",見積明細!C129)</f>
        <v/>
      </c>
      <c r="D129" s="168" t="str">
        <f>IF(見積明細!D129="","",見積明細!D129)</f>
        <v/>
      </c>
      <c r="E129" s="90"/>
      <c r="F129" s="93"/>
      <c r="G129" s="93"/>
      <c r="H129" s="93"/>
      <c r="I129" s="93"/>
      <c r="J129" s="93"/>
      <c r="K129" s="93"/>
      <c r="L129" s="145"/>
      <c r="M129" s="145"/>
      <c r="N129" s="145"/>
      <c r="O129" s="145"/>
      <c r="P129" s="150"/>
      <c r="Q129" s="142"/>
      <c r="T129" s="159"/>
      <c r="U129" s="159"/>
    </row>
    <row r="130" spans="2:32" x14ac:dyDescent="0.15">
      <c r="B130" s="157" t="str">
        <f>IF(見積明細!B130="","",見積明細!B130)</f>
        <v/>
      </c>
      <c r="C130" s="158" t="str">
        <f>IF(見積明細!C130="","",見積明細!C130)</f>
        <v/>
      </c>
      <c r="D130" s="169" t="str">
        <f>IF(見積明細!D130="","",見積明細!D130)</f>
        <v/>
      </c>
      <c r="E130" s="88"/>
      <c r="F130" s="85"/>
      <c r="G130" s="85"/>
      <c r="H130" s="85"/>
      <c r="I130" s="85"/>
      <c r="J130" s="85"/>
      <c r="K130" s="85"/>
      <c r="L130" s="36"/>
      <c r="M130" s="36"/>
      <c r="N130" s="36"/>
      <c r="O130" s="36"/>
      <c r="P130" s="152"/>
      <c r="Q130" s="142"/>
      <c r="V130" s="159"/>
      <c r="W130" s="159"/>
      <c r="X130" s="159"/>
      <c r="Y130" s="159"/>
      <c r="Z130" s="159"/>
      <c r="AA130" s="159"/>
      <c r="AB130" s="159"/>
      <c r="AC130" s="159"/>
      <c r="AD130" s="159"/>
      <c r="AE130" s="159"/>
      <c r="AF130" s="159"/>
    </row>
    <row r="131" spans="2:32" x14ac:dyDescent="0.15">
      <c r="B131" s="157" t="str">
        <f>IF(見積明細!B131="","",見積明細!B131)</f>
        <v/>
      </c>
      <c r="C131" s="158" t="str">
        <f>IF(見積明細!C131="","",見積明細!C131)</f>
        <v/>
      </c>
      <c r="D131" s="169" t="str">
        <f>IF(見積明細!D131="","",見積明細!D131)</f>
        <v/>
      </c>
      <c r="E131" s="89">
        <f>E128+E125+E122+E119+E116</f>
        <v>0</v>
      </c>
      <c r="F131" s="89">
        <f t="shared" ref="F131:O131" si="43">F128+F125+F122+F119+F116</f>
        <v>0</v>
      </c>
      <c r="G131" s="89">
        <f t="shared" si="43"/>
        <v>0</v>
      </c>
      <c r="H131" s="89">
        <f t="shared" si="43"/>
        <v>0</v>
      </c>
      <c r="I131" s="89">
        <f t="shared" si="43"/>
        <v>0</v>
      </c>
      <c r="J131" s="89">
        <f t="shared" si="43"/>
        <v>0</v>
      </c>
      <c r="K131" s="89">
        <f t="shared" si="43"/>
        <v>0</v>
      </c>
      <c r="L131" s="89">
        <f t="shared" si="43"/>
        <v>0</v>
      </c>
      <c r="M131" s="89">
        <f t="shared" si="43"/>
        <v>0</v>
      </c>
      <c r="N131" s="89">
        <f t="shared" si="43"/>
        <v>0</v>
      </c>
      <c r="O131" s="89">
        <f t="shared" si="43"/>
        <v>0</v>
      </c>
      <c r="P131" s="154"/>
      <c r="Q131" s="142"/>
    </row>
    <row r="132" spans="2:32" x14ac:dyDescent="0.15">
      <c r="B132" s="155" t="str">
        <f>IF(見積明細!B132="","",見積明細!B132)</f>
        <v/>
      </c>
      <c r="C132" s="156" t="str">
        <f>IF(見積明細!C132="","",見積明細!C132)</f>
        <v/>
      </c>
      <c r="D132" s="168" t="str">
        <f>IF(見積明細!D132="","",見積明細!D132)</f>
        <v/>
      </c>
      <c r="E132" s="92" t="str">
        <f>V132&amp;T132</f>
        <v/>
      </c>
      <c r="F132" s="92" t="str">
        <f>W132&amp;T132</f>
        <v/>
      </c>
      <c r="G132" s="92" t="str">
        <f>X132&amp;T132</f>
        <v/>
      </c>
      <c r="H132" s="92" t="str">
        <f>Y132&amp;T132</f>
        <v/>
      </c>
      <c r="I132" s="92" t="str">
        <f>Z132&amp;T132</f>
        <v/>
      </c>
      <c r="J132" s="92" t="str">
        <f>AA132&amp;T132</f>
        <v/>
      </c>
      <c r="K132" s="92" t="str">
        <f>AB132&amp;T132</f>
        <v/>
      </c>
      <c r="L132" s="92" t="str">
        <f>AC132&amp;T132</f>
        <v/>
      </c>
      <c r="M132" s="92" t="str">
        <f>AD132&amp;T132</f>
        <v/>
      </c>
      <c r="N132" s="92" t="str">
        <f>AE132&amp;T132</f>
        <v/>
      </c>
      <c r="O132" s="92" t="str">
        <f>AF132&amp;T132</f>
        <v/>
      </c>
      <c r="P132" s="150"/>
      <c r="T132" s="159"/>
      <c r="U132" s="159"/>
      <c r="V132" s="163"/>
      <c r="W132" s="163"/>
      <c r="X132" s="163"/>
      <c r="Y132" s="163"/>
      <c r="Z132" s="163"/>
      <c r="AA132" s="163"/>
      <c r="AB132" s="163"/>
      <c r="AC132" s="163"/>
      <c r="AD132" s="163"/>
      <c r="AE132" s="163"/>
      <c r="AF132" s="163"/>
    </row>
    <row r="133" spans="2:32" x14ac:dyDescent="0.15">
      <c r="B133" s="157" t="str">
        <f>IF(見積明細!B133="","",見積明細!B133)</f>
        <v/>
      </c>
      <c r="C133" s="158" t="str">
        <f>IF(見積明細!C133="","",見積明細!C133)</f>
        <v/>
      </c>
      <c r="D133" s="169" t="str">
        <f>IF(見積明細!D133="","",見積明細!D133)</f>
        <v/>
      </c>
      <c r="E133" s="85">
        <f>U132</f>
        <v>0</v>
      </c>
      <c r="F133" s="85">
        <f>U132</f>
        <v>0</v>
      </c>
      <c r="G133" s="85">
        <f>U132</f>
        <v>0</v>
      </c>
      <c r="H133" s="85">
        <f>U132</f>
        <v>0</v>
      </c>
      <c r="I133" s="85">
        <f>U132</f>
        <v>0</v>
      </c>
      <c r="J133" s="85">
        <f>U132</f>
        <v>0</v>
      </c>
      <c r="K133" s="85">
        <f>U132</f>
        <v>0</v>
      </c>
      <c r="L133" s="85">
        <f>U132</f>
        <v>0</v>
      </c>
      <c r="M133" s="85">
        <f>U132</f>
        <v>0</v>
      </c>
      <c r="N133" s="85">
        <f>U132</f>
        <v>0</v>
      </c>
      <c r="O133" s="85">
        <f>U132</f>
        <v>0</v>
      </c>
      <c r="P133" s="184"/>
      <c r="V133" s="164"/>
    </row>
    <row r="134" spans="2:32" ht="12.75" thickBot="1" x14ac:dyDescent="0.2">
      <c r="B134" s="157" t="str">
        <f>IF(見積明細!B134="","",見積明細!B134)</f>
        <v/>
      </c>
      <c r="C134" s="158" t="str">
        <f>IF(見積明細!C134="","",見積明細!C134)</f>
        <v/>
      </c>
      <c r="D134" s="169" t="str">
        <f>IF(見積明細!D134="","",見積明細!D134)</f>
        <v/>
      </c>
      <c r="E134" s="87">
        <f t="shared" ref="E134:O134" si="44">ROUNDDOWN(E133*V132,0)</f>
        <v>0</v>
      </c>
      <c r="F134" s="87">
        <f t="shared" si="44"/>
        <v>0</v>
      </c>
      <c r="G134" s="87">
        <f t="shared" si="44"/>
        <v>0</v>
      </c>
      <c r="H134" s="87">
        <f t="shared" si="44"/>
        <v>0</v>
      </c>
      <c r="I134" s="87">
        <f t="shared" si="44"/>
        <v>0</v>
      </c>
      <c r="J134" s="87">
        <f t="shared" si="44"/>
        <v>0</v>
      </c>
      <c r="K134" s="87">
        <f t="shared" si="44"/>
        <v>0</v>
      </c>
      <c r="L134" s="87">
        <f t="shared" si="44"/>
        <v>0</v>
      </c>
      <c r="M134" s="87">
        <f t="shared" si="44"/>
        <v>0</v>
      </c>
      <c r="N134" s="87">
        <f t="shared" si="44"/>
        <v>0</v>
      </c>
      <c r="O134" s="87">
        <f t="shared" si="44"/>
        <v>0</v>
      </c>
      <c r="P134" s="162"/>
    </row>
    <row r="135" spans="2:32" x14ac:dyDescent="0.15">
      <c r="B135" s="170" t="str">
        <f>IF(見積明細!B135="","",見積明細!B135)</f>
        <v/>
      </c>
      <c r="C135" s="170" t="str">
        <f>IF(見積明細!C135="","",見積明細!C135)</f>
        <v/>
      </c>
      <c r="D135" s="170" t="str">
        <f>IF(見積明細!D135="","",見積明細!D135)</f>
        <v/>
      </c>
    </row>
    <row r="136" spans="2:32" x14ac:dyDescent="0.15">
      <c r="B136" s="169" t="str">
        <f>IF(見積明細!B136="","",見積明細!B136)</f>
        <v/>
      </c>
      <c r="C136" s="169" t="str">
        <f>IF(見積明細!C136="","",見積明細!C136)</f>
        <v/>
      </c>
      <c r="D136" s="169" t="str">
        <f>IF(見積明細!D136="","",見積明細!D136)</f>
        <v/>
      </c>
    </row>
    <row r="137" spans="2:32" ht="12.75" thickBot="1" x14ac:dyDescent="0.2">
      <c r="B137" s="176">
        <f>IF(見積明細!B137="","",見積明細!B137)</f>
        <v>0</v>
      </c>
      <c r="C137" s="175" t="str">
        <f>IF(見積明細!C137="","",見積明細!C137)</f>
        <v/>
      </c>
      <c r="D137" s="175" t="str">
        <f>IF(見積明細!D137="","",見積明細!D137)</f>
        <v/>
      </c>
    </row>
    <row r="138" spans="2:32" x14ac:dyDescent="0.15">
      <c r="B138" s="411" t="str">
        <f>見積明細!B139</f>
        <v>見積内訳表</v>
      </c>
      <c r="C138" s="412"/>
      <c r="D138" s="412"/>
      <c r="E138" s="98" t="s">
        <v>15</v>
      </c>
      <c r="F138" s="98" t="s">
        <v>16</v>
      </c>
      <c r="G138" s="98" t="s">
        <v>17</v>
      </c>
      <c r="H138" s="98" t="s">
        <v>18</v>
      </c>
      <c r="I138" s="98" t="s">
        <v>19</v>
      </c>
      <c r="J138" s="98" t="s">
        <v>20</v>
      </c>
      <c r="K138" s="98" t="s">
        <v>21</v>
      </c>
      <c r="L138" s="141" t="s">
        <v>22</v>
      </c>
      <c r="M138" s="141" t="s">
        <v>23</v>
      </c>
      <c r="N138" s="141" t="str">
        <f>$N$3</f>
        <v>Ｊ社</v>
      </c>
      <c r="O138" s="141" t="str">
        <f>$O$3</f>
        <v>Ｋ社</v>
      </c>
      <c r="P138" s="105"/>
      <c r="Q138" s="142"/>
    </row>
    <row r="139" spans="2:32" x14ac:dyDescent="0.15">
      <c r="B139" s="413"/>
      <c r="C139" s="389"/>
      <c r="D139" s="389"/>
      <c r="E139" s="93"/>
      <c r="F139" s="93"/>
      <c r="G139" s="93"/>
      <c r="H139" s="93"/>
      <c r="I139" s="93"/>
      <c r="J139" s="93"/>
      <c r="K139" s="93"/>
      <c r="L139" s="145"/>
      <c r="M139" s="145"/>
      <c r="N139" s="145"/>
      <c r="O139" s="145"/>
      <c r="P139" s="146" t="s">
        <v>24</v>
      </c>
      <c r="Q139" s="142"/>
    </row>
    <row r="140" spans="2:32" x14ac:dyDescent="0.15">
      <c r="B140" s="177"/>
      <c r="C140" s="178"/>
      <c r="D140" s="178" t="str">
        <f>見積明細!F139</f>
        <v>第３号</v>
      </c>
      <c r="E140" s="99">
        <f>$E$5</f>
        <v>0</v>
      </c>
      <c r="F140" s="99">
        <f>$F$5</f>
        <v>0</v>
      </c>
      <c r="G140" s="99">
        <f>$G$5</f>
        <v>0</v>
      </c>
      <c r="H140" s="99">
        <f>$H$5</f>
        <v>0</v>
      </c>
      <c r="I140" s="99">
        <f>$I$5</f>
        <v>0</v>
      </c>
      <c r="J140" s="99">
        <f>$J$5</f>
        <v>0</v>
      </c>
      <c r="K140" s="99">
        <f>K107</f>
        <v>0</v>
      </c>
      <c r="L140" s="99">
        <f>L107</f>
        <v>0</v>
      </c>
      <c r="M140" s="99">
        <f>M107</f>
        <v>0</v>
      </c>
      <c r="N140" s="99">
        <f>N107</f>
        <v>0</v>
      </c>
      <c r="O140" s="99">
        <f>O107</f>
        <v>0</v>
      </c>
      <c r="Q140" s="142"/>
    </row>
    <row r="141" spans="2:32" x14ac:dyDescent="0.15">
      <c r="B141" s="155" t="str">
        <f>IF(見積明細!B141="","",見積明細!B141)</f>
        <v/>
      </c>
      <c r="C141" s="156" t="str">
        <f>IF(見積明細!C141="","",見積明細!C141)</f>
        <v/>
      </c>
      <c r="D141" s="168" t="str">
        <f>IF(見積明細!D141="","",見積明細!D141)</f>
        <v/>
      </c>
      <c r="E141" s="100" t="s">
        <v>25</v>
      </c>
      <c r="F141" s="100" t="s">
        <v>25</v>
      </c>
      <c r="G141" s="100" t="s">
        <v>25</v>
      </c>
      <c r="H141" s="100" t="s">
        <v>25</v>
      </c>
      <c r="I141" s="100" t="s">
        <v>25</v>
      </c>
      <c r="J141" s="100" t="s">
        <v>25</v>
      </c>
      <c r="K141" s="100" t="s">
        <v>25</v>
      </c>
      <c r="L141" s="149" t="s">
        <v>25</v>
      </c>
      <c r="M141" s="149" t="s">
        <v>25</v>
      </c>
      <c r="N141" s="149" t="s">
        <v>25</v>
      </c>
      <c r="O141" s="149" t="s">
        <v>25</v>
      </c>
      <c r="P141" s="150"/>
    </row>
    <row r="142" spans="2:32" x14ac:dyDescent="0.15">
      <c r="B142" s="157" t="str">
        <f>IF(見積明細!B142="","",見積明細!B142)</f>
        <v>種　　別</v>
      </c>
      <c r="C142" s="158" t="str">
        <f>IF(見積明細!C142="","",見積明細!C142)</f>
        <v>名　　称</v>
      </c>
      <c r="D142" s="179" t="str">
        <f>IF(見積明細!D142="","",見積明細!D142)</f>
        <v>形状寸法</v>
      </c>
      <c r="E142" s="100" t="s">
        <v>29</v>
      </c>
      <c r="F142" s="100" t="s">
        <v>29</v>
      </c>
      <c r="G142" s="100" t="s">
        <v>29</v>
      </c>
      <c r="H142" s="100" t="s">
        <v>29</v>
      </c>
      <c r="I142" s="100" t="s">
        <v>29</v>
      </c>
      <c r="J142" s="100" t="s">
        <v>29</v>
      </c>
      <c r="K142" s="100" t="s">
        <v>29</v>
      </c>
      <c r="L142" s="149" t="s">
        <v>29</v>
      </c>
      <c r="M142" s="149" t="s">
        <v>29</v>
      </c>
      <c r="N142" s="149" t="s">
        <v>29</v>
      </c>
      <c r="O142" s="149" t="s">
        <v>29</v>
      </c>
      <c r="P142" s="152"/>
      <c r="V142" s="103">
        <f>$E$5</f>
        <v>0</v>
      </c>
      <c r="W142" s="103">
        <f>$F$5</f>
        <v>0</v>
      </c>
      <c r="X142" s="103">
        <f>$G$5</f>
        <v>0</v>
      </c>
      <c r="Y142" s="103">
        <f>$H$5</f>
        <v>0</v>
      </c>
      <c r="Z142" s="103">
        <f>$I$5</f>
        <v>0</v>
      </c>
      <c r="AA142" s="103">
        <f>$J$5</f>
        <v>0</v>
      </c>
      <c r="AB142" s="103">
        <f>K$5</f>
        <v>0</v>
      </c>
      <c r="AC142" s="103">
        <f>L$5</f>
        <v>0</v>
      </c>
      <c r="AD142" s="103">
        <f>M$5</f>
        <v>0</v>
      </c>
      <c r="AE142" s="103">
        <f>N$5</f>
        <v>0</v>
      </c>
      <c r="AF142" s="103">
        <f>O$5</f>
        <v>0</v>
      </c>
    </row>
    <row r="143" spans="2:32" x14ac:dyDescent="0.15">
      <c r="B143" s="157" t="str">
        <f>IF(見積明細!B143="","",見積明細!B143)</f>
        <v/>
      </c>
      <c r="C143" s="158" t="str">
        <f>IF(見積明細!C143="","",見積明細!C143)</f>
        <v/>
      </c>
      <c r="D143" s="169" t="str">
        <f>IF(見積明細!D143="","",見積明細!D143)</f>
        <v/>
      </c>
      <c r="E143" s="100" t="s">
        <v>30</v>
      </c>
      <c r="F143" s="100" t="s">
        <v>30</v>
      </c>
      <c r="G143" s="100" t="s">
        <v>30</v>
      </c>
      <c r="H143" s="100" t="s">
        <v>30</v>
      </c>
      <c r="I143" s="100" t="s">
        <v>30</v>
      </c>
      <c r="J143" s="100" t="s">
        <v>30</v>
      </c>
      <c r="K143" s="100" t="s">
        <v>30</v>
      </c>
      <c r="L143" s="149" t="s">
        <v>30</v>
      </c>
      <c r="M143" s="149" t="s">
        <v>30</v>
      </c>
      <c r="N143" s="149" t="s">
        <v>30</v>
      </c>
      <c r="O143" s="149" t="s">
        <v>30</v>
      </c>
      <c r="P143" s="154"/>
      <c r="T143" s="103" t="s">
        <v>4</v>
      </c>
      <c r="U143" s="103" t="s">
        <v>32</v>
      </c>
    </row>
    <row r="144" spans="2:32" x14ac:dyDescent="0.15">
      <c r="B144" s="155" t="str">
        <f>IF(見積明細!B144="","",見積明細!B144)</f>
        <v/>
      </c>
      <c r="C144" s="156" t="str">
        <f>IF(見積明細!C144="","",見積明細!C144)</f>
        <v/>
      </c>
      <c r="D144" s="168" t="str">
        <f>IF(見積明細!D144="","",見積明細!D144)</f>
        <v/>
      </c>
      <c r="E144" s="90"/>
      <c r="F144" s="93"/>
      <c r="G144" s="93"/>
      <c r="H144" s="93"/>
      <c r="I144" s="93"/>
      <c r="J144" s="93"/>
      <c r="K144" s="93"/>
      <c r="L144" s="145"/>
      <c r="M144" s="145"/>
      <c r="N144" s="145"/>
      <c r="O144" s="145"/>
      <c r="P144" s="150"/>
      <c r="Q144" s="142"/>
      <c r="T144" s="159"/>
      <c r="U144" s="159"/>
    </row>
    <row r="145" spans="2:32" x14ac:dyDescent="0.15">
      <c r="B145" s="157" t="str">
        <f>IF(見積明細!B145="","",見積明細!B145)</f>
        <v/>
      </c>
      <c r="C145" s="158" t="str">
        <f>IF(見積明細!C145="","",見積明細!C145)</f>
        <v/>
      </c>
      <c r="D145" s="179" t="str">
        <f>IF(見積明細!D145="","",見積明細!D145)</f>
        <v/>
      </c>
      <c r="E145" s="88"/>
      <c r="F145" s="85"/>
      <c r="G145" s="85"/>
      <c r="H145" s="85"/>
      <c r="I145" s="85"/>
      <c r="J145" s="85"/>
      <c r="K145" s="85"/>
      <c r="L145" s="36"/>
      <c r="M145" s="36"/>
      <c r="N145" s="36"/>
      <c r="O145" s="36"/>
      <c r="P145" s="152"/>
      <c r="Q145" s="142"/>
      <c r="V145" s="159"/>
      <c r="W145" s="159"/>
      <c r="X145" s="159"/>
      <c r="Y145" s="159"/>
      <c r="Z145" s="159"/>
      <c r="AA145" s="159"/>
      <c r="AB145" s="159"/>
      <c r="AC145" s="159"/>
      <c r="AD145" s="159"/>
      <c r="AE145" s="159"/>
      <c r="AF145" s="159"/>
    </row>
    <row r="146" spans="2:32" x14ac:dyDescent="0.15">
      <c r="B146" s="157" t="str">
        <f>IF(見積明細!B146="","",見積明細!B146)</f>
        <v/>
      </c>
      <c r="C146" s="158" t="str">
        <f>IF(見積明細!C146="","",見積明細!C146)</f>
        <v/>
      </c>
      <c r="D146" s="169" t="str">
        <f>IF(見積明細!D146="","",見積明細!D146)</f>
        <v/>
      </c>
      <c r="E146" s="89"/>
      <c r="F146" s="86"/>
      <c r="G146" s="86"/>
      <c r="H146" s="86"/>
      <c r="I146" s="86"/>
      <c r="J146" s="86"/>
      <c r="K146" s="86"/>
      <c r="L146" s="136"/>
      <c r="M146" s="136"/>
      <c r="N146" s="136"/>
      <c r="O146" s="136"/>
      <c r="P146" s="154"/>
      <c r="Q146" s="142"/>
    </row>
    <row r="147" spans="2:32" x14ac:dyDescent="0.15">
      <c r="B147" s="155" t="str">
        <f>IF(見積明細!B147="","",見積明細!B147)</f>
        <v/>
      </c>
      <c r="C147" s="156" t="str">
        <f>IF(見積明細!C147="","",見積明細!C147)</f>
        <v/>
      </c>
      <c r="D147" s="168" t="str">
        <f>IF(見積明細!D147="","",見積明細!D147)</f>
        <v/>
      </c>
      <c r="E147" s="90" t="str">
        <f>T147&amp;U147</f>
        <v/>
      </c>
      <c r="F147" s="93" t="str">
        <f>T147&amp;U147</f>
        <v/>
      </c>
      <c r="G147" s="93" t="str">
        <f>T147&amp;U147</f>
        <v/>
      </c>
      <c r="H147" s="93" t="str">
        <f>T147&amp;U147</f>
        <v/>
      </c>
      <c r="I147" s="93" t="str">
        <f>T147&amp;U147</f>
        <v/>
      </c>
      <c r="J147" s="93" t="str">
        <f>T147&amp;U147</f>
        <v/>
      </c>
      <c r="K147" s="93" t="str">
        <f>T147&amp;U147</f>
        <v/>
      </c>
      <c r="L147" s="93" t="str">
        <f>T147&amp;U147</f>
        <v/>
      </c>
      <c r="M147" s="93" t="str">
        <f>T147&amp;U147</f>
        <v/>
      </c>
      <c r="N147" s="93" t="str">
        <f>T147&amp;U147</f>
        <v/>
      </c>
      <c r="O147" s="93" t="str">
        <f>T147&amp;U147</f>
        <v/>
      </c>
      <c r="Q147" s="142"/>
      <c r="T147" s="159"/>
      <c r="U147" s="159"/>
    </row>
    <row r="148" spans="2:32" x14ac:dyDescent="0.15">
      <c r="B148" s="157" t="str">
        <f>IF(見積明細!B148="","",見積明細!B148)</f>
        <v/>
      </c>
      <c r="C148" s="158" t="str">
        <f>IF(見積明細!C148="","",見積明細!C148)</f>
        <v/>
      </c>
      <c r="D148" s="179" t="str">
        <f>IF(見積明細!D148="","",見積明細!D148)</f>
        <v/>
      </c>
      <c r="E148" s="88">
        <f t="shared" ref="E148:O148" si="45">V148</f>
        <v>0</v>
      </c>
      <c r="F148" s="85">
        <f t="shared" si="45"/>
        <v>0</v>
      </c>
      <c r="G148" s="85">
        <f t="shared" si="45"/>
        <v>0</v>
      </c>
      <c r="H148" s="85">
        <f t="shared" si="45"/>
        <v>0</v>
      </c>
      <c r="I148" s="85">
        <f t="shared" si="45"/>
        <v>0</v>
      </c>
      <c r="J148" s="85">
        <f t="shared" si="45"/>
        <v>0</v>
      </c>
      <c r="K148" s="85">
        <f t="shared" si="45"/>
        <v>0</v>
      </c>
      <c r="L148" s="85">
        <f t="shared" si="45"/>
        <v>0</v>
      </c>
      <c r="M148" s="85">
        <f t="shared" si="45"/>
        <v>0</v>
      </c>
      <c r="N148" s="85">
        <f t="shared" si="45"/>
        <v>0</v>
      </c>
      <c r="O148" s="85">
        <f t="shared" si="45"/>
        <v>0</v>
      </c>
      <c r="Q148" s="142"/>
      <c r="V148" s="159"/>
      <c r="W148" s="159"/>
      <c r="X148" s="159"/>
      <c r="Y148" s="159"/>
      <c r="Z148" s="159"/>
      <c r="AA148" s="159"/>
      <c r="AB148" s="159"/>
      <c r="AC148" s="159"/>
      <c r="AD148" s="159"/>
      <c r="AE148" s="159"/>
      <c r="AF148" s="159"/>
    </row>
    <row r="149" spans="2:32" x14ac:dyDescent="0.15">
      <c r="B149" s="157" t="str">
        <f>IF(見積明細!B149="","",見積明細!B149)</f>
        <v/>
      </c>
      <c r="C149" s="158" t="str">
        <f>IF(見積明細!C149="","",見積明細!C149)</f>
        <v/>
      </c>
      <c r="D149" s="169" t="str">
        <f>IF(見積明細!D149="","",見積明細!D149)</f>
        <v/>
      </c>
      <c r="E149" s="89">
        <f>T147*E148</f>
        <v>0</v>
      </c>
      <c r="F149" s="86">
        <f>T147*F148</f>
        <v>0</v>
      </c>
      <c r="G149" s="86">
        <f>T147*G148</f>
        <v>0</v>
      </c>
      <c r="H149" s="86">
        <f>T147*H148</f>
        <v>0</v>
      </c>
      <c r="I149" s="86">
        <f>T147*I148</f>
        <v>0</v>
      </c>
      <c r="J149" s="86">
        <f>T147*J148</f>
        <v>0</v>
      </c>
      <c r="K149" s="86">
        <f>T147*K148</f>
        <v>0</v>
      </c>
      <c r="L149" s="86">
        <f>T147*L148</f>
        <v>0</v>
      </c>
      <c r="M149" s="86">
        <f>T147*M148</f>
        <v>0</v>
      </c>
      <c r="N149" s="86">
        <f>T147*N148</f>
        <v>0</v>
      </c>
      <c r="O149" s="86">
        <f>T147*O148</f>
        <v>0</v>
      </c>
      <c r="Q149" s="142"/>
    </row>
    <row r="150" spans="2:32" x14ac:dyDescent="0.15">
      <c r="B150" s="155" t="str">
        <f>IF(見積明細!B150="","",見積明細!B150)</f>
        <v/>
      </c>
      <c r="C150" s="156" t="str">
        <f>IF(見積明細!C150="","",見積明細!C150)</f>
        <v/>
      </c>
      <c r="D150" s="168" t="str">
        <f>IF(見積明細!D150="","",見積明細!D150)</f>
        <v/>
      </c>
      <c r="E150" s="90" t="str">
        <f>T150&amp;U150</f>
        <v/>
      </c>
      <c r="F150" s="93" t="str">
        <f>T150&amp;U150</f>
        <v/>
      </c>
      <c r="G150" s="93" t="str">
        <f>T150&amp;U150</f>
        <v/>
      </c>
      <c r="H150" s="93" t="str">
        <f>T150&amp;U150</f>
        <v/>
      </c>
      <c r="I150" s="93" t="str">
        <f>T150&amp;U150</f>
        <v/>
      </c>
      <c r="J150" s="93" t="str">
        <f>T150&amp;U150</f>
        <v/>
      </c>
      <c r="K150" s="93" t="str">
        <f>T150&amp;U150</f>
        <v/>
      </c>
      <c r="L150" s="93" t="str">
        <f>T150&amp;U150</f>
        <v/>
      </c>
      <c r="M150" s="93" t="str">
        <f>T150&amp;U150</f>
        <v/>
      </c>
      <c r="N150" s="93" t="str">
        <f>T150&amp;U150</f>
        <v/>
      </c>
      <c r="O150" s="93" t="str">
        <f>T150&amp;U150</f>
        <v/>
      </c>
      <c r="P150" s="150"/>
      <c r="Q150" s="142"/>
      <c r="T150" s="159"/>
      <c r="U150" s="159"/>
    </row>
    <row r="151" spans="2:32" x14ac:dyDescent="0.15">
      <c r="B151" s="157" t="str">
        <f>IF(見積明細!B151="","",見積明細!B151)</f>
        <v/>
      </c>
      <c r="C151" s="158" t="str">
        <f>IF(見積明細!C151="","",見積明細!C151)</f>
        <v/>
      </c>
      <c r="D151" s="179" t="str">
        <f>IF(見積明細!D151="","",見積明細!D151)</f>
        <v/>
      </c>
      <c r="E151" s="88">
        <f t="shared" ref="E151:O151" si="46">V151</f>
        <v>0</v>
      </c>
      <c r="F151" s="85">
        <f t="shared" si="46"/>
        <v>0</v>
      </c>
      <c r="G151" s="85">
        <f t="shared" si="46"/>
        <v>0</v>
      </c>
      <c r="H151" s="85">
        <f t="shared" si="46"/>
        <v>0</v>
      </c>
      <c r="I151" s="85">
        <f t="shared" si="46"/>
        <v>0</v>
      </c>
      <c r="J151" s="85">
        <f t="shared" si="46"/>
        <v>0</v>
      </c>
      <c r="K151" s="85">
        <f t="shared" si="46"/>
        <v>0</v>
      </c>
      <c r="L151" s="85">
        <f t="shared" si="46"/>
        <v>0</v>
      </c>
      <c r="M151" s="85">
        <f t="shared" si="46"/>
        <v>0</v>
      </c>
      <c r="N151" s="85">
        <f t="shared" si="46"/>
        <v>0</v>
      </c>
      <c r="O151" s="85">
        <f t="shared" si="46"/>
        <v>0</v>
      </c>
      <c r="P151" s="152"/>
      <c r="Q151" s="142"/>
      <c r="V151" s="159"/>
      <c r="W151" s="159"/>
      <c r="X151" s="159"/>
      <c r="Y151" s="159"/>
      <c r="Z151" s="159"/>
      <c r="AA151" s="159"/>
      <c r="AB151" s="159"/>
      <c r="AC151" s="159"/>
      <c r="AD151" s="159"/>
      <c r="AE151" s="159"/>
      <c r="AF151" s="159"/>
    </row>
    <row r="152" spans="2:32" x14ac:dyDescent="0.15">
      <c r="B152" s="157" t="str">
        <f>IF(見積明細!B152="","",見積明細!B152)</f>
        <v/>
      </c>
      <c r="C152" s="158" t="str">
        <f>IF(見積明細!C152="","",見積明細!C152)</f>
        <v/>
      </c>
      <c r="D152" s="169" t="str">
        <f>IF(見積明細!D152="","",見積明細!D152)</f>
        <v/>
      </c>
      <c r="E152" s="89">
        <f>T150*E151</f>
        <v>0</v>
      </c>
      <c r="F152" s="86">
        <f>T150*F151</f>
        <v>0</v>
      </c>
      <c r="G152" s="86">
        <f>T150*G151</f>
        <v>0</v>
      </c>
      <c r="H152" s="86">
        <f>T150*H151</f>
        <v>0</v>
      </c>
      <c r="I152" s="86">
        <f>T150*I151</f>
        <v>0</v>
      </c>
      <c r="J152" s="86">
        <f>T150*J151</f>
        <v>0</v>
      </c>
      <c r="K152" s="86">
        <f>T150*K151</f>
        <v>0</v>
      </c>
      <c r="L152" s="86">
        <f>T150*L151</f>
        <v>0</v>
      </c>
      <c r="M152" s="86">
        <f>T150*M151</f>
        <v>0</v>
      </c>
      <c r="N152" s="86">
        <f>T150*N151</f>
        <v>0</v>
      </c>
      <c r="O152" s="86">
        <f>T150*O151</f>
        <v>0</v>
      </c>
      <c r="P152" s="154"/>
      <c r="Q152" s="142"/>
    </row>
    <row r="153" spans="2:32" x14ac:dyDescent="0.15">
      <c r="B153" s="155" t="str">
        <f>IF(見積明細!B153="","",見積明細!B153)</f>
        <v/>
      </c>
      <c r="C153" s="156" t="str">
        <f>IF(見積明細!C153="","",見積明細!C153)</f>
        <v/>
      </c>
      <c r="D153" s="168" t="str">
        <f>IF(見積明細!D153="","",見積明細!D153)</f>
        <v/>
      </c>
      <c r="E153" s="90" t="str">
        <f>T153&amp;U153</f>
        <v/>
      </c>
      <c r="F153" s="93" t="str">
        <f>T153&amp;U153</f>
        <v/>
      </c>
      <c r="G153" s="93" t="str">
        <f>T153&amp;U153</f>
        <v/>
      </c>
      <c r="H153" s="93" t="str">
        <f>T153&amp;U153</f>
        <v/>
      </c>
      <c r="I153" s="93" t="str">
        <f>T153&amp;U153</f>
        <v/>
      </c>
      <c r="J153" s="93" t="str">
        <f>T153&amp;U153</f>
        <v/>
      </c>
      <c r="K153" s="93" t="str">
        <f>T153&amp;U153</f>
        <v/>
      </c>
      <c r="L153" s="93" t="str">
        <f>T153&amp;U153</f>
        <v/>
      </c>
      <c r="M153" s="93" t="str">
        <f>T153&amp;U153</f>
        <v/>
      </c>
      <c r="N153" s="93" t="str">
        <f>T153&amp;U153</f>
        <v/>
      </c>
      <c r="O153" s="93" t="str">
        <f>T153&amp;U153</f>
        <v/>
      </c>
      <c r="Q153" s="142"/>
      <c r="T153" s="159"/>
      <c r="U153" s="159"/>
    </row>
    <row r="154" spans="2:32" x14ac:dyDescent="0.15">
      <c r="B154" s="157" t="str">
        <f>IF(見積明細!B154="","",見積明細!B154)</f>
        <v/>
      </c>
      <c r="C154" s="158" t="str">
        <f>IF(見積明細!C154="","",見積明細!C154)</f>
        <v/>
      </c>
      <c r="D154" s="179" t="str">
        <f>IF(見積明細!D154="","",見積明細!D154)</f>
        <v/>
      </c>
      <c r="E154" s="88">
        <f t="shared" ref="E154:O154" si="47">V154</f>
        <v>0</v>
      </c>
      <c r="F154" s="85">
        <f t="shared" si="47"/>
        <v>0</v>
      </c>
      <c r="G154" s="85">
        <f t="shared" si="47"/>
        <v>0</v>
      </c>
      <c r="H154" s="85">
        <f t="shared" si="47"/>
        <v>0</v>
      </c>
      <c r="I154" s="85">
        <f t="shared" si="47"/>
        <v>0</v>
      </c>
      <c r="J154" s="85">
        <f t="shared" si="47"/>
        <v>0</v>
      </c>
      <c r="K154" s="85">
        <f t="shared" si="47"/>
        <v>0</v>
      </c>
      <c r="L154" s="85">
        <f t="shared" si="47"/>
        <v>0</v>
      </c>
      <c r="M154" s="85">
        <f t="shared" si="47"/>
        <v>0</v>
      </c>
      <c r="N154" s="85">
        <f t="shared" si="47"/>
        <v>0</v>
      </c>
      <c r="O154" s="85">
        <f t="shared" si="47"/>
        <v>0</v>
      </c>
      <c r="Q154" s="142"/>
      <c r="V154" s="159"/>
      <c r="W154" s="159"/>
      <c r="X154" s="159"/>
      <c r="Y154" s="159"/>
      <c r="Z154" s="159"/>
      <c r="AA154" s="159"/>
      <c r="AB154" s="159"/>
      <c r="AC154" s="159"/>
      <c r="AD154" s="159"/>
      <c r="AE154" s="159"/>
      <c r="AF154" s="159"/>
    </row>
    <row r="155" spans="2:32" x14ac:dyDescent="0.15">
      <c r="B155" s="157" t="str">
        <f>IF(見積明細!B155="","",見積明細!B155)</f>
        <v/>
      </c>
      <c r="C155" s="158" t="str">
        <f>IF(見積明細!C155="","",見積明細!C155)</f>
        <v/>
      </c>
      <c r="D155" s="169" t="str">
        <f>IF(見積明細!D155="","",見積明細!D155)</f>
        <v/>
      </c>
      <c r="E155" s="89">
        <f>T153*E154</f>
        <v>0</v>
      </c>
      <c r="F155" s="86">
        <f>T153*F154</f>
        <v>0</v>
      </c>
      <c r="G155" s="86">
        <f>T153*G154</f>
        <v>0</v>
      </c>
      <c r="H155" s="86">
        <f>T153*H154</f>
        <v>0</v>
      </c>
      <c r="I155" s="86">
        <f>T153*I154</f>
        <v>0</v>
      </c>
      <c r="J155" s="86">
        <f>T153*J154</f>
        <v>0</v>
      </c>
      <c r="K155" s="86">
        <f>T153*K154</f>
        <v>0</v>
      </c>
      <c r="L155" s="86">
        <f>T153*L154</f>
        <v>0</v>
      </c>
      <c r="M155" s="86">
        <f>T153*M154</f>
        <v>0</v>
      </c>
      <c r="N155" s="86">
        <f>T153*N154</f>
        <v>0</v>
      </c>
      <c r="O155" s="86">
        <f>T153*O154</f>
        <v>0</v>
      </c>
      <c r="Q155" s="142"/>
    </row>
    <row r="156" spans="2:32" x14ac:dyDescent="0.15">
      <c r="B156" s="155" t="str">
        <f>IF(見積明細!B156="","",見積明細!B156)</f>
        <v/>
      </c>
      <c r="C156" s="156" t="str">
        <f>IF(見積明細!C156="","",見積明細!C156)</f>
        <v/>
      </c>
      <c r="D156" s="168" t="str">
        <f>IF(見積明細!D156="","",見積明細!D156)</f>
        <v/>
      </c>
      <c r="E156" s="90" t="str">
        <f>T156&amp;U156</f>
        <v/>
      </c>
      <c r="F156" s="93" t="str">
        <f>T156&amp;U156</f>
        <v/>
      </c>
      <c r="G156" s="93" t="str">
        <f>T156&amp;U156</f>
        <v/>
      </c>
      <c r="H156" s="93" t="str">
        <f>T156&amp;U156</f>
        <v/>
      </c>
      <c r="I156" s="93" t="str">
        <f>T156&amp;U156</f>
        <v/>
      </c>
      <c r="J156" s="93" t="str">
        <f>T156&amp;U156</f>
        <v/>
      </c>
      <c r="K156" s="93" t="str">
        <f>T156&amp;$U$57</f>
        <v/>
      </c>
      <c r="L156" s="93" t="str">
        <f>T156&amp;U156</f>
        <v/>
      </c>
      <c r="M156" s="93" t="str">
        <f>T156&amp;U156</f>
        <v/>
      </c>
      <c r="N156" s="93" t="str">
        <f>T156&amp;U156</f>
        <v/>
      </c>
      <c r="O156" s="93" t="str">
        <f>T156&amp;U156</f>
        <v/>
      </c>
      <c r="P156" s="150"/>
      <c r="Q156" s="142"/>
      <c r="T156" s="159"/>
      <c r="U156" s="159"/>
    </row>
    <row r="157" spans="2:32" x14ac:dyDescent="0.15">
      <c r="B157" s="157" t="str">
        <f>IF(見積明細!B157="","",見積明細!B157)</f>
        <v/>
      </c>
      <c r="C157" s="158" t="str">
        <f>IF(見積明細!C157="","",見積明細!C157)</f>
        <v/>
      </c>
      <c r="D157" s="179" t="str">
        <f>IF(見積明細!D157="","",見積明細!D157)</f>
        <v/>
      </c>
      <c r="E157" s="88">
        <f t="shared" ref="E157:O157" si="48">V157</f>
        <v>0</v>
      </c>
      <c r="F157" s="85">
        <f t="shared" si="48"/>
        <v>0</v>
      </c>
      <c r="G157" s="85">
        <f t="shared" si="48"/>
        <v>0</v>
      </c>
      <c r="H157" s="85">
        <f t="shared" si="48"/>
        <v>0</v>
      </c>
      <c r="I157" s="85">
        <f t="shared" si="48"/>
        <v>0</v>
      </c>
      <c r="J157" s="85">
        <f t="shared" si="48"/>
        <v>0</v>
      </c>
      <c r="K157" s="85">
        <f t="shared" si="48"/>
        <v>0</v>
      </c>
      <c r="L157" s="85">
        <f t="shared" si="48"/>
        <v>0</v>
      </c>
      <c r="M157" s="85">
        <f t="shared" si="48"/>
        <v>0</v>
      </c>
      <c r="N157" s="85">
        <f t="shared" si="48"/>
        <v>0</v>
      </c>
      <c r="O157" s="85">
        <f t="shared" si="48"/>
        <v>0</v>
      </c>
      <c r="P157" s="152"/>
      <c r="Q157" s="142"/>
      <c r="V157" s="159"/>
      <c r="W157" s="159"/>
      <c r="X157" s="159"/>
      <c r="Y157" s="159"/>
      <c r="Z157" s="159"/>
      <c r="AA157" s="159"/>
      <c r="AB157" s="159"/>
      <c r="AC157" s="159"/>
      <c r="AD157" s="159"/>
      <c r="AE157" s="159"/>
      <c r="AF157" s="159"/>
    </row>
    <row r="158" spans="2:32" x14ac:dyDescent="0.15">
      <c r="B158" s="157" t="str">
        <f>IF(見積明細!B158="","",見積明細!B158)</f>
        <v/>
      </c>
      <c r="C158" s="158" t="str">
        <f>IF(見積明細!C158="","",見積明細!C158)</f>
        <v/>
      </c>
      <c r="D158" s="169" t="str">
        <f>IF(見積明細!D158="","",見積明細!D158)</f>
        <v/>
      </c>
      <c r="E158" s="89">
        <f>T156*E157</f>
        <v>0</v>
      </c>
      <c r="F158" s="86">
        <f>T156*F157</f>
        <v>0</v>
      </c>
      <c r="G158" s="86">
        <f>T156*G157</f>
        <v>0</v>
      </c>
      <c r="H158" s="86">
        <f>T156*H157</f>
        <v>0</v>
      </c>
      <c r="I158" s="86">
        <f>T156*I157</f>
        <v>0</v>
      </c>
      <c r="J158" s="86">
        <f>T156*J157</f>
        <v>0</v>
      </c>
      <c r="K158" s="86">
        <f>T156*K157</f>
        <v>0</v>
      </c>
      <c r="L158" s="86">
        <f>T156*L157</f>
        <v>0</v>
      </c>
      <c r="M158" s="86">
        <f>T156*M157</f>
        <v>0</v>
      </c>
      <c r="N158" s="86">
        <f>T156*N157</f>
        <v>0</v>
      </c>
      <c r="O158" s="86">
        <f>T156*O157</f>
        <v>0</v>
      </c>
      <c r="P158" s="154"/>
      <c r="Q158" s="142"/>
    </row>
    <row r="159" spans="2:32" x14ac:dyDescent="0.15">
      <c r="B159" s="155" t="str">
        <f>IF(見積明細!B159="","",見積明細!B159)</f>
        <v/>
      </c>
      <c r="C159" s="156" t="str">
        <f>IF(見積明細!C159="","",見積明細!C159)</f>
        <v/>
      </c>
      <c r="D159" s="168" t="str">
        <f>IF(見積明細!D159="","",見積明細!D159)</f>
        <v/>
      </c>
      <c r="E159" s="90" t="str">
        <f>T159&amp;U159</f>
        <v/>
      </c>
      <c r="F159" s="93" t="str">
        <f>T159&amp;U159</f>
        <v/>
      </c>
      <c r="G159" s="93" t="str">
        <f>T159&amp;U159</f>
        <v/>
      </c>
      <c r="H159" s="93" t="str">
        <f>T159&amp;U159</f>
        <v/>
      </c>
      <c r="I159" s="93" t="str">
        <f>T159&amp;U159</f>
        <v/>
      </c>
      <c r="J159" s="93" t="str">
        <f>T159&amp;U159</f>
        <v/>
      </c>
      <c r="K159" s="93" t="str">
        <f>T159&amp;U159</f>
        <v/>
      </c>
      <c r="L159" s="93" t="str">
        <f>T159&amp;U159</f>
        <v/>
      </c>
      <c r="M159" s="93" t="str">
        <f>T159&amp;U159</f>
        <v/>
      </c>
      <c r="N159" s="93" t="str">
        <f>T159&amp;U159</f>
        <v/>
      </c>
      <c r="O159" s="93" t="str">
        <f>T159&amp;U159</f>
        <v/>
      </c>
      <c r="Q159" s="142"/>
      <c r="T159" s="159"/>
      <c r="U159" s="159"/>
    </row>
    <row r="160" spans="2:32" x14ac:dyDescent="0.15">
      <c r="B160" s="157" t="str">
        <f>IF(見積明細!B160="","",見積明細!B160)</f>
        <v/>
      </c>
      <c r="C160" s="158" t="str">
        <f>IF(見積明細!C160="","",見積明細!C160)</f>
        <v/>
      </c>
      <c r="D160" s="179" t="str">
        <f>IF(見積明細!D160="","",見積明細!D160)</f>
        <v/>
      </c>
      <c r="E160" s="88">
        <f t="shared" ref="E160:O160" si="49">V160</f>
        <v>0</v>
      </c>
      <c r="F160" s="85">
        <f t="shared" si="49"/>
        <v>0</v>
      </c>
      <c r="G160" s="85">
        <f t="shared" si="49"/>
        <v>0</v>
      </c>
      <c r="H160" s="85">
        <f t="shared" si="49"/>
        <v>0</v>
      </c>
      <c r="I160" s="85">
        <f t="shared" si="49"/>
        <v>0</v>
      </c>
      <c r="J160" s="85">
        <f t="shared" si="49"/>
        <v>0</v>
      </c>
      <c r="K160" s="85">
        <f t="shared" si="49"/>
        <v>0</v>
      </c>
      <c r="L160" s="85">
        <f t="shared" si="49"/>
        <v>0</v>
      </c>
      <c r="M160" s="85">
        <f t="shared" si="49"/>
        <v>0</v>
      </c>
      <c r="N160" s="85">
        <f t="shared" si="49"/>
        <v>0</v>
      </c>
      <c r="O160" s="85">
        <f t="shared" si="49"/>
        <v>0</v>
      </c>
      <c r="Q160" s="142"/>
      <c r="V160" s="159"/>
      <c r="W160" s="159"/>
      <c r="X160" s="159"/>
      <c r="Y160" s="159"/>
      <c r="Z160" s="159"/>
      <c r="AA160" s="159"/>
      <c r="AB160" s="159"/>
      <c r="AC160" s="159"/>
      <c r="AD160" s="159"/>
      <c r="AE160" s="159"/>
      <c r="AF160" s="159"/>
    </row>
    <row r="161" spans="2:32" x14ac:dyDescent="0.15">
      <c r="B161" s="157" t="str">
        <f>IF(見積明細!B161="","",見積明細!B161)</f>
        <v/>
      </c>
      <c r="C161" s="158" t="str">
        <f>IF(見積明細!C161="","",見積明細!C161)</f>
        <v/>
      </c>
      <c r="D161" s="169" t="str">
        <f>IF(見積明細!D161="","",見積明細!D161)</f>
        <v/>
      </c>
      <c r="E161" s="89">
        <f>T159*E160</f>
        <v>0</v>
      </c>
      <c r="F161" s="86">
        <f>T159*F160</f>
        <v>0</v>
      </c>
      <c r="G161" s="86">
        <f>T159*G160</f>
        <v>0</v>
      </c>
      <c r="H161" s="86">
        <f>T159*H160</f>
        <v>0</v>
      </c>
      <c r="I161" s="86">
        <f>T159*I160</f>
        <v>0</v>
      </c>
      <c r="J161" s="86">
        <f>T159*J160</f>
        <v>0</v>
      </c>
      <c r="K161" s="86">
        <f>T159*K160</f>
        <v>0</v>
      </c>
      <c r="L161" s="86">
        <f>T159*L160</f>
        <v>0</v>
      </c>
      <c r="M161" s="86">
        <f>T159*M160</f>
        <v>0</v>
      </c>
      <c r="N161" s="86">
        <f>T159*N160</f>
        <v>0</v>
      </c>
      <c r="O161" s="86">
        <f>T159*O160</f>
        <v>0</v>
      </c>
      <c r="Q161" s="142"/>
    </row>
    <row r="162" spans="2:32" x14ac:dyDescent="0.15">
      <c r="B162" s="155" t="str">
        <f>IF(見積明細!B162="","",見積明細!B162)</f>
        <v/>
      </c>
      <c r="C162" s="156" t="str">
        <f>IF(見積明細!C162="","",見積明細!C162)</f>
        <v/>
      </c>
      <c r="D162" s="168" t="str">
        <f>IF(見積明細!D162="","",見積明細!D162)</f>
        <v/>
      </c>
      <c r="E162" s="90"/>
      <c r="F162" s="93"/>
      <c r="G162" s="93"/>
      <c r="H162" s="93"/>
      <c r="I162" s="93"/>
      <c r="J162" s="93"/>
      <c r="K162" s="93"/>
      <c r="L162" s="145"/>
      <c r="M162" s="145"/>
      <c r="N162" s="145"/>
      <c r="O162" s="145"/>
      <c r="P162" s="150"/>
      <c r="Q162" s="142"/>
      <c r="T162" s="159"/>
      <c r="U162" s="159"/>
    </row>
    <row r="163" spans="2:32" x14ac:dyDescent="0.15">
      <c r="B163" s="157" t="str">
        <f>IF(見積明細!B163="","",見積明細!B163)</f>
        <v/>
      </c>
      <c r="C163" s="158" t="str">
        <f>IF(見積明細!C163="","",見積明細!C163)</f>
        <v/>
      </c>
      <c r="D163" s="179" t="str">
        <f>IF(見積明細!D163="","",見積明細!D163)</f>
        <v/>
      </c>
      <c r="E163" s="88"/>
      <c r="F163" s="85"/>
      <c r="G163" s="85"/>
      <c r="H163" s="85"/>
      <c r="I163" s="85"/>
      <c r="J163" s="85"/>
      <c r="K163" s="85"/>
      <c r="L163" s="36"/>
      <c r="M163" s="36"/>
      <c r="N163" s="36"/>
      <c r="O163" s="36"/>
      <c r="P163" s="152"/>
      <c r="Q163" s="142"/>
      <c r="V163" s="159"/>
      <c r="W163" s="159"/>
      <c r="X163" s="159"/>
      <c r="Y163" s="159"/>
      <c r="Z163" s="159"/>
      <c r="AA163" s="159"/>
      <c r="AB163" s="159"/>
      <c r="AC163" s="159"/>
      <c r="AD163" s="159"/>
      <c r="AE163" s="159"/>
      <c r="AF163" s="159"/>
    </row>
    <row r="164" spans="2:32" x14ac:dyDescent="0.15">
      <c r="B164" s="157" t="str">
        <f>IF(見積明細!B164="","",見積明細!B164)</f>
        <v/>
      </c>
      <c r="C164" s="158" t="str">
        <f>IF(見積明細!C164="","",見積明細!C164)</f>
        <v/>
      </c>
      <c r="D164" s="169" t="str">
        <f>IF(見積明細!D164="","",見積明細!D164)</f>
        <v/>
      </c>
      <c r="E164" s="89">
        <f>E161+E158+E155+E152+E149</f>
        <v>0</v>
      </c>
      <c r="F164" s="89">
        <f t="shared" ref="F164:O164" si="50">F161+F158+F155+F152+F149</f>
        <v>0</v>
      </c>
      <c r="G164" s="89">
        <f t="shared" si="50"/>
        <v>0</v>
      </c>
      <c r="H164" s="89">
        <f t="shared" si="50"/>
        <v>0</v>
      </c>
      <c r="I164" s="89">
        <f t="shared" si="50"/>
        <v>0</v>
      </c>
      <c r="J164" s="89">
        <f t="shared" si="50"/>
        <v>0</v>
      </c>
      <c r="K164" s="89">
        <f t="shared" si="50"/>
        <v>0</v>
      </c>
      <c r="L164" s="89">
        <f t="shared" si="50"/>
        <v>0</v>
      </c>
      <c r="M164" s="89">
        <f t="shared" si="50"/>
        <v>0</v>
      </c>
      <c r="N164" s="89">
        <f t="shared" si="50"/>
        <v>0</v>
      </c>
      <c r="O164" s="89">
        <f t="shared" si="50"/>
        <v>0</v>
      </c>
      <c r="P164" s="154"/>
      <c r="Q164" s="142"/>
    </row>
    <row r="165" spans="2:32" x14ac:dyDescent="0.15">
      <c r="B165" s="155" t="str">
        <f>IF(見積明細!B165="","",見積明細!B165)</f>
        <v/>
      </c>
      <c r="C165" s="156" t="str">
        <f>IF(見積明細!C165="","",見積明細!C165)</f>
        <v/>
      </c>
      <c r="D165" s="168" t="str">
        <f>IF(見積明細!D165="","",見積明細!D165)</f>
        <v/>
      </c>
      <c r="E165" s="92" t="str">
        <f>V165&amp;T165</f>
        <v/>
      </c>
      <c r="F165" s="92" t="str">
        <f>W165&amp;T165</f>
        <v/>
      </c>
      <c r="G165" s="92" t="str">
        <f>X165&amp;T165</f>
        <v/>
      </c>
      <c r="H165" s="92" t="str">
        <f>Y165&amp;T165</f>
        <v/>
      </c>
      <c r="I165" s="92" t="str">
        <f>Z165&amp;T165</f>
        <v/>
      </c>
      <c r="J165" s="92" t="str">
        <f>AA165&amp;T165</f>
        <v/>
      </c>
      <c r="K165" s="92" t="str">
        <f>AB165&amp;T165</f>
        <v/>
      </c>
      <c r="L165" s="92" t="str">
        <f>AC165&amp;T165</f>
        <v/>
      </c>
      <c r="M165" s="92" t="str">
        <f>AD165&amp;T165</f>
        <v/>
      </c>
      <c r="N165" s="92" t="str">
        <f>AE165&amp;T165</f>
        <v/>
      </c>
      <c r="O165" s="92" t="str">
        <f>AF165&amp;T165</f>
        <v/>
      </c>
      <c r="P165" s="150"/>
      <c r="T165" s="159"/>
      <c r="U165" s="159"/>
      <c r="V165" s="163"/>
      <c r="W165" s="163"/>
      <c r="X165" s="163"/>
      <c r="Y165" s="163"/>
      <c r="Z165" s="163"/>
      <c r="AA165" s="163"/>
      <c r="AB165" s="163"/>
      <c r="AC165" s="163"/>
      <c r="AD165" s="163"/>
      <c r="AE165" s="163"/>
      <c r="AF165" s="163"/>
    </row>
    <row r="166" spans="2:32" x14ac:dyDescent="0.15">
      <c r="B166" s="157" t="str">
        <f>IF(見積明細!B166="","",見積明細!B166)</f>
        <v/>
      </c>
      <c r="C166" s="158" t="str">
        <f>IF(見積明細!C166="","",見積明細!C166)</f>
        <v/>
      </c>
      <c r="D166" s="179" t="str">
        <f>IF(見積明細!D166="","",見積明細!D166)</f>
        <v/>
      </c>
      <c r="E166" s="85">
        <f>U165</f>
        <v>0</v>
      </c>
      <c r="F166" s="85">
        <f>U165</f>
        <v>0</v>
      </c>
      <c r="G166" s="85">
        <f>U165</f>
        <v>0</v>
      </c>
      <c r="H166" s="85">
        <f>U165</f>
        <v>0</v>
      </c>
      <c r="I166" s="85">
        <f>U165</f>
        <v>0</v>
      </c>
      <c r="J166" s="85">
        <f>U165</f>
        <v>0</v>
      </c>
      <c r="K166" s="85">
        <f>U165</f>
        <v>0</v>
      </c>
      <c r="L166" s="85">
        <f>U165</f>
        <v>0</v>
      </c>
      <c r="M166" s="85">
        <f>U165</f>
        <v>0</v>
      </c>
      <c r="N166" s="85">
        <f>U165</f>
        <v>0</v>
      </c>
      <c r="O166" s="85">
        <f>U165</f>
        <v>0</v>
      </c>
      <c r="P166" s="184"/>
      <c r="V166" s="164"/>
    </row>
    <row r="167" spans="2:32" ht="12.75" thickBot="1" x14ac:dyDescent="0.2">
      <c r="B167" s="157" t="str">
        <f>IF(見積明細!B167="","",見積明細!B167)</f>
        <v/>
      </c>
      <c r="C167" s="158" t="str">
        <f>IF(見積明細!C167="","",見積明細!C167)</f>
        <v/>
      </c>
      <c r="D167" s="169" t="str">
        <f>IF(見積明細!D167="","",見積明細!D167)</f>
        <v/>
      </c>
      <c r="E167" s="87">
        <f t="shared" ref="E167:O167" si="51">ROUNDDOWN(E166*V165,0)</f>
        <v>0</v>
      </c>
      <c r="F167" s="87">
        <f t="shared" si="51"/>
        <v>0</v>
      </c>
      <c r="G167" s="87">
        <f t="shared" si="51"/>
        <v>0</v>
      </c>
      <c r="H167" s="87">
        <f t="shared" si="51"/>
        <v>0</v>
      </c>
      <c r="I167" s="87">
        <f t="shared" si="51"/>
        <v>0</v>
      </c>
      <c r="J167" s="87">
        <f t="shared" si="51"/>
        <v>0</v>
      </c>
      <c r="K167" s="87">
        <f t="shared" si="51"/>
        <v>0</v>
      </c>
      <c r="L167" s="87">
        <f t="shared" si="51"/>
        <v>0</v>
      </c>
      <c r="M167" s="87">
        <f t="shared" si="51"/>
        <v>0</v>
      </c>
      <c r="N167" s="87">
        <f t="shared" si="51"/>
        <v>0</v>
      </c>
      <c r="O167" s="87">
        <f t="shared" si="51"/>
        <v>0</v>
      </c>
      <c r="P167" s="162"/>
    </row>
    <row r="168" spans="2:32" x14ac:dyDescent="0.15">
      <c r="B168" s="170" t="str">
        <f>IF(見積明細!B168="","",見積明細!B168)</f>
        <v/>
      </c>
      <c r="C168" s="170" t="str">
        <f>IF(見積明細!C168="","",見積明細!C168)</f>
        <v/>
      </c>
      <c r="D168" s="170" t="str">
        <f>IF(見積明細!D168="","",見積明細!D168)</f>
        <v/>
      </c>
      <c r="E168" s="102"/>
      <c r="F168" s="102"/>
      <c r="G168" s="102"/>
      <c r="H168" s="102"/>
      <c r="I168" s="102"/>
      <c r="J168" s="102"/>
      <c r="K168" s="102"/>
      <c r="L168" s="105"/>
      <c r="M168" s="105"/>
      <c r="N168" s="105"/>
    </row>
    <row r="169" spans="2:32" x14ac:dyDescent="0.15">
      <c r="B169" s="169" t="str">
        <f>IF(見積明細!B169="","",見積明細!B169)</f>
        <v/>
      </c>
      <c r="C169" s="169" t="str">
        <f>IF(見積明細!C169="","",見積明細!C169)</f>
        <v/>
      </c>
      <c r="D169" s="169" t="str">
        <f>IF(見積明細!D169="","",見積明細!D169)</f>
        <v/>
      </c>
    </row>
    <row r="170" spans="2:32" ht="12.75" thickBot="1" x14ac:dyDescent="0.2">
      <c r="B170" s="176">
        <f>IF(見積明細!B170="","",見積明細!B170)</f>
        <v>0</v>
      </c>
      <c r="C170" s="175" t="str">
        <f>IF(見積明細!C170="","",見積明細!C170)</f>
        <v/>
      </c>
      <c r="D170" s="175" t="str">
        <f>IF(見積明細!D170="","",見積明細!D170)</f>
        <v/>
      </c>
      <c r="P170" s="138" t="s">
        <v>14</v>
      </c>
      <c r="Q170" s="103">
        <v>4</v>
      </c>
    </row>
    <row r="171" spans="2:32" x14ac:dyDescent="0.15">
      <c r="B171" s="411" t="str">
        <f>見積明細!B172</f>
        <v>見積内訳表</v>
      </c>
      <c r="C171" s="414"/>
      <c r="D171" s="415"/>
      <c r="E171" s="98" t="s">
        <v>15</v>
      </c>
      <c r="F171" s="98" t="s">
        <v>16</v>
      </c>
      <c r="G171" s="98" t="s">
        <v>17</v>
      </c>
      <c r="H171" s="98" t="s">
        <v>18</v>
      </c>
      <c r="I171" s="98" t="s">
        <v>19</v>
      </c>
      <c r="J171" s="98" t="s">
        <v>20</v>
      </c>
      <c r="K171" s="98" t="s">
        <v>21</v>
      </c>
      <c r="L171" s="141" t="s">
        <v>22</v>
      </c>
      <c r="M171" s="141" t="s">
        <v>23</v>
      </c>
      <c r="N171" s="141" t="str">
        <f>$N$3</f>
        <v>Ｊ社</v>
      </c>
      <c r="O171" s="141" t="str">
        <f>$O$3</f>
        <v>Ｋ社</v>
      </c>
      <c r="P171" s="105"/>
      <c r="Q171" s="142"/>
    </row>
    <row r="172" spans="2:32" x14ac:dyDescent="0.15">
      <c r="B172" s="416"/>
      <c r="C172" s="417"/>
      <c r="D172" s="418"/>
      <c r="E172" s="93"/>
      <c r="F172" s="93"/>
      <c r="G172" s="93"/>
      <c r="H172" s="93"/>
      <c r="I172" s="93"/>
      <c r="J172" s="93"/>
      <c r="K172" s="93"/>
      <c r="L172" s="145"/>
      <c r="M172" s="145"/>
      <c r="N172" s="145"/>
      <c r="O172" s="145"/>
      <c r="P172" s="146" t="s">
        <v>24</v>
      </c>
      <c r="Q172" s="142"/>
    </row>
    <row r="173" spans="2:32" x14ac:dyDescent="0.15">
      <c r="B173" s="177"/>
      <c r="C173" s="178"/>
      <c r="D173" s="178" t="str">
        <f>見積明細!F172</f>
        <v>第４号</v>
      </c>
      <c r="E173" s="99">
        <f>$E$5</f>
        <v>0</v>
      </c>
      <c r="F173" s="99">
        <f>$F$5</f>
        <v>0</v>
      </c>
      <c r="G173" s="99">
        <f>$G$5</f>
        <v>0</v>
      </c>
      <c r="H173" s="99">
        <f>$H$5</f>
        <v>0</v>
      </c>
      <c r="I173" s="99">
        <f>$I$5</f>
        <v>0</v>
      </c>
      <c r="J173" s="99">
        <f>$J$5</f>
        <v>0</v>
      </c>
      <c r="K173" s="99">
        <f>K140</f>
        <v>0</v>
      </c>
      <c r="L173" s="99">
        <f>L140</f>
        <v>0</v>
      </c>
      <c r="M173" s="99">
        <f>M140</f>
        <v>0</v>
      </c>
      <c r="N173" s="99">
        <f>N140</f>
        <v>0</v>
      </c>
      <c r="O173" s="99">
        <f>O140</f>
        <v>0</v>
      </c>
      <c r="Q173" s="142"/>
    </row>
    <row r="174" spans="2:32" x14ac:dyDescent="0.15">
      <c r="B174" s="155" t="str">
        <f>IF(見積明細!B174="","",見積明細!B174)</f>
        <v/>
      </c>
      <c r="C174" s="156" t="str">
        <f>IF(見積明細!C174="","",見積明細!C174)</f>
        <v/>
      </c>
      <c r="D174" s="168" t="str">
        <f>IF(見積明細!D174="","",見積明細!D174)</f>
        <v/>
      </c>
      <c r="E174" s="100" t="s">
        <v>25</v>
      </c>
      <c r="F174" s="100" t="s">
        <v>25</v>
      </c>
      <c r="G174" s="100" t="s">
        <v>25</v>
      </c>
      <c r="H174" s="100" t="s">
        <v>25</v>
      </c>
      <c r="I174" s="100" t="s">
        <v>25</v>
      </c>
      <c r="J174" s="100" t="s">
        <v>25</v>
      </c>
      <c r="K174" s="100" t="s">
        <v>25</v>
      </c>
      <c r="L174" s="149" t="s">
        <v>25</v>
      </c>
      <c r="M174" s="149" t="s">
        <v>25</v>
      </c>
      <c r="N174" s="149" t="s">
        <v>25</v>
      </c>
      <c r="O174" s="149" t="s">
        <v>25</v>
      </c>
      <c r="P174" s="150"/>
    </row>
    <row r="175" spans="2:32" x14ac:dyDescent="0.15">
      <c r="B175" s="157" t="str">
        <f>IF(見積明細!B175="","",見積明細!B175)</f>
        <v>種　　別</v>
      </c>
      <c r="C175" s="158" t="str">
        <f>IF(見積明細!C175="","",見積明細!C175)</f>
        <v>名　　称</v>
      </c>
      <c r="D175" s="179" t="str">
        <f>IF(見積明細!D175="","",見積明細!D175)</f>
        <v>形状寸法</v>
      </c>
      <c r="E175" s="100" t="s">
        <v>29</v>
      </c>
      <c r="F175" s="100" t="s">
        <v>29</v>
      </c>
      <c r="G175" s="100" t="s">
        <v>29</v>
      </c>
      <c r="H175" s="100" t="s">
        <v>29</v>
      </c>
      <c r="I175" s="100" t="s">
        <v>29</v>
      </c>
      <c r="J175" s="100" t="s">
        <v>29</v>
      </c>
      <c r="K175" s="100" t="s">
        <v>29</v>
      </c>
      <c r="L175" s="149" t="s">
        <v>29</v>
      </c>
      <c r="M175" s="149" t="s">
        <v>29</v>
      </c>
      <c r="N175" s="149" t="s">
        <v>29</v>
      </c>
      <c r="O175" s="149" t="s">
        <v>29</v>
      </c>
      <c r="P175" s="152"/>
      <c r="V175" s="103">
        <f>$E$5</f>
        <v>0</v>
      </c>
      <c r="W175" s="103">
        <f>$F$5</f>
        <v>0</v>
      </c>
      <c r="X175" s="103">
        <f>$G$5</f>
        <v>0</v>
      </c>
      <c r="Y175" s="103">
        <f>$H$5</f>
        <v>0</v>
      </c>
      <c r="Z175" s="103">
        <f>$I$5</f>
        <v>0</v>
      </c>
      <c r="AA175" s="103">
        <f>$J$5</f>
        <v>0</v>
      </c>
      <c r="AB175" s="103">
        <f>K$5</f>
        <v>0</v>
      </c>
      <c r="AC175" s="103">
        <f>L$5</f>
        <v>0</v>
      </c>
      <c r="AD175" s="103">
        <f>M$5</f>
        <v>0</v>
      </c>
      <c r="AE175" s="103">
        <f>N$5</f>
        <v>0</v>
      </c>
      <c r="AF175" s="103">
        <f>O$5</f>
        <v>0</v>
      </c>
    </row>
    <row r="176" spans="2:32" x14ac:dyDescent="0.15">
      <c r="B176" s="157" t="str">
        <f>IF(見積明細!B176="","",見積明細!B176)</f>
        <v/>
      </c>
      <c r="C176" s="158" t="str">
        <f>IF(見積明細!C176="","",見積明細!C176)</f>
        <v/>
      </c>
      <c r="D176" s="169" t="str">
        <f>IF(見積明細!D176="","",見積明細!D176)</f>
        <v/>
      </c>
      <c r="E176" s="100" t="s">
        <v>30</v>
      </c>
      <c r="F176" s="100" t="s">
        <v>30</v>
      </c>
      <c r="G176" s="100" t="s">
        <v>30</v>
      </c>
      <c r="H176" s="100" t="s">
        <v>30</v>
      </c>
      <c r="I176" s="100" t="s">
        <v>30</v>
      </c>
      <c r="J176" s="100" t="s">
        <v>30</v>
      </c>
      <c r="K176" s="100" t="s">
        <v>30</v>
      </c>
      <c r="L176" s="149" t="s">
        <v>30</v>
      </c>
      <c r="M176" s="149" t="s">
        <v>30</v>
      </c>
      <c r="N176" s="149" t="s">
        <v>30</v>
      </c>
      <c r="O176" s="149" t="s">
        <v>30</v>
      </c>
      <c r="P176" s="154"/>
      <c r="T176" s="103" t="s">
        <v>4</v>
      </c>
      <c r="U176" s="103" t="s">
        <v>32</v>
      </c>
    </row>
    <row r="177" spans="2:32" x14ac:dyDescent="0.15">
      <c r="B177" s="155" t="str">
        <f>IF(見積明細!B177="","",見積明細!B177)</f>
        <v/>
      </c>
      <c r="C177" s="156" t="str">
        <f>IF(見積明細!C177="","",見積明細!C177)</f>
        <v/>
      </c>
      <c r="D177" s="168" t="str">
        <f>IF(見積明細!D177="","",見積明細!D177)</f>
        <v/>
      </c>
      <c r="E177" s="90"/>
      <c r="F177" s="93"/>
      <c r="G177" s="93"/>
      <c r="H177" s="93"/>
      <c r="I177" s="93"/>
      <c r="J177" s="93"/>
      <c r="K177" s="93"/>
      <c r="L177" s="145"/>
      <c r="M177" s="145"/>
      <c r="N177" s="145"/>
      <c r="O177" s="145"/>
      <c r="P177" s="150"/>
      <c r="Q177" s="142"/>
      <c r="T177" s="159"/>
      <c r="U177" s="159"/>
    </row>
    <row r="178" spans="2:32" x14ac:dyDescent="0.15">
      <c r="B178" s="157" t="str">
        <f>IF(見積明細!B178="","",見積明細!B178)</f>
        <v/>
      </c>
      <c r="C178" s="158" t="str">
        <f>IF(見積明細!C178="","",見積明細!C178)</f>
        <v/>
      </c>
      <c r="D178" s="179" t="str">
        <f>IF(見積明細!D178="","",見積明細!D178)</f>
        <v/>
      </c>
      <c r="E178" s="88"/>
      <c r="F178" s="85"/>
      <c r="G178" s="85"/>
      <c r="H178" s="85"/>
      <c r="I178" s="85"/>
      <c r="J178" s="85"/>
      <c r="K178" s="85"/>
      <c r="L178" s="36"/>
      <c r="M178" s="36"/>
      <c r="N178" s="36"/>
      <c r="O178" s="36"/>
      <c r="P178" s="152"/>
      <c r="Q178" s="142"/>
      <c r="V178" s="159"/>
      <c r="W178" s="159"/>
      <c r="X178" s="159"/>
      <c r="Y178" s="159"/>
      <c r="Z178" s="159"/>
      <c r="AA178" s="159"/>
      <c r="AB178" s="159"/>
      <c r="AC178" s="159"/>
      <c r="AD178" s="159"/>
      <c r="AE178" s="159"/>
      <c r="AF178" s="159"/>
    </row>
    <row r="179" spans="2:32" x14ac:dyDescent="0.15">
      <c r="B179" s="157" t="str">
        <f>IF(見積明細!B179="","",見積明細!B179)</f>
        <v/>
      </c>
      <c r="C179" s="158" t="str">
        <f>IF(見積明細!C179="","",見積明細!C179)</f>
        <v/>
      </c>
      <c r="D179" s="169" t="str">
        <f>IF(見積明細!D179="","",見積明細!D179)</f>
        <v/>
      </c>
      <c r="E179" s="89"/>
      <c r="F179" s="86"/>
      <c r="G179" s="86"/>
      <c r="H179" s="86"/>
      <c r="I179" s="86"/>
      <c r="J179" s="86"/>
      <c r="K179" s="86"/>
      <c r="L179" s="136"/>
      <c r="M179" s="136"/>
      <c r="N179" s="136"/>
      <c r="O179" s="136"/>
      <c r="P179" s="154"/>
      <c r="Q179" s="142"/>
    </row>
    <row r="180" spans="2:32" x14ac:dyDescent="0.15">
      <c r="B180" s="155" t="str">
        <f>IF(見積明細!B180="","",見積明細!B180)</f>
        <v/>
      </c>
      <c r="C180" s="156" t="str">
        <f>IF(見積明細!C180="","",見積明細!C180)</f>
        <v/>
      </c>
      <c r="D180" s="168" t="str">
        <f>IF(見積明細!D180="","",見積明細!D180)</f>
        <v/>
      </c>
      <c r="E180" s="90" t="str">
        <f>T180&amp;U180</f>
        <v/>
      </c>
      <c r="F180" s="93" t="str">
        <f>T180&amp;U180</f>
        <v/>
      </c>
      <c r="G180" s="93" t="str">
        <f>T180&amp;U180</f>
        <v/>
      </c>
      <c r="H180" s="93" t="str">
        <f>T180&amp;U180</f>
        <v/>
      </c>
      <c r="I180" s="93" t="str">
        <f>T180&amp;U180</f>
        <v/>
      </c>
      <c r="J180" s="93" t="str">
        <f>T180&amp;U180</f>
        <v/>
      </c>
      <c r="K180" s="93" t="str">
        <f>T180&amp;U180</f>
        <v/>
      </c>
      <c r="L180" s="93" t="str">
        <f>T180&amp;U180</f>
        <v/>
      </c>
      <c r="M180" s="93" t="str">
        <f>T180&amp;U180</f>
        <v/>
      </c>
      <c r="N180" s="93" t="str">
        <f>T180&amp;U180</f>
        <v/>
      </c>
      <c r="O180" s="93" t="str">
        <f>T180&amp;U180</f>
        <v/>
      </c>
      <c r="Q180" s="142"/>
      <c r="T180" s="159"/>
      <c r="U180" s="159"/>
    </row>
    <row r="181" spans="2:32" x14ac:dyDescent="0.15">
      <c r="B181" s="157" t="str">
        <f>IF(見積明細!B181="","",見積明細!B181)</f>
        <v/>
      </c>
      <c r="C181" s="158" t="str">
        <f>IF(見積明細!C181="","",見積明細!C181)</f>
        <v/>
      </c>
      <c r="D181" s="179" t="str">
        <f>IF(見積明細!D181="","",見積明細!D181)</f>
        <v/>
      </c>
      <c r="E181" s="88">
        <f t="shared" ref="E181:O181" si="52">V181</f>
        <v>0</v>
      </c>
      <c r="F181" s="85">
        <f t="shared" si="52"/>
        <v>0</v>
      </c>
      <c r="G181" s="85">
        <f t="shared" si="52"/>
        <v>0</v>
      </c>
      <c r="H181" s="85">
        <f t="shared" si="52"/>
        <v>0</v>
      </c>
      <c r="I181" s="85">
        <f t="shared" si="52"/>
        <v>0</v>
      </c>
      <c r="J181" s="85">
        <f t="shared" si="52"/>
        <v>0</v>
      </c>
      <c r="K181" s="85">
        <f t="shared" si="52"/>
        <v>0</v>
      </c>
      <c r="L181" s="85">
        <f t="shared" si="52"/>
        <v>0</v>
      </c>
      <c r="M181" s="85">
        <f t="shared" si="52"/>
        <v>0</v>
      </c>
      <c r="N181" s="85">
        <f t="shared" si="52"/>
        <v>0</v>
      </c>
      <c r="O181" s="85">
        <f t="shared" si="52"/>
        <v>0</v>
      </c>
      <c r="Q181" s="142"/>
      <c r="V181" s="159"/>
      <c r="W181" s="159"/>
      <c r="X181" s="159"/>
      <c r="Y181" s="159"/>
      <c r="Z181" s="159"/>
      <c r="AA181" s="159"/>
      <c r="AB181" s="159"/>
      <c r="AC181" s="159"/>
      <c r="AD181" s="159"/>
      <c r="AE181" s="159"/>
      <c r="AF181" s="159"/>
    </row>
    <row r="182" spans="2:32" x14ac:dyDescent="0.15">
      <c r="B182" s="157" t="str">
        <f>IF(見積明細!B182="","",見積明細!B182)</f>
        <v/>
      </c>
      <c r="C182" s="158" t="str">
        <f>IF(見積明細!C182="","",見積明細!C182)</f>
        <v/>
      </c>
      <c r="D182" s="169" t="str">
        <f>IF(見積明細!D182="","",見積明細!D182)</f>
        <v/>
      </c>
      <c r="E182" s="89">
        <f>T180*E181</f>
        <v>0</v>
      </c>
      <c r="F182" s="86">
        <f>T180*F181</f>
        <v>0</v>
      </c>
      <c r="G182" s="86">
        <f>T180*G181</f>
        <v>0</v>
      </c>
      <c r="H182" s="86">
        <f>T180*H181</f>
        <v>0</v>
      </c>
      <c r="I182" s="86">
        <f>T180*I181</f>
        <v>0</v>
      </c>
      <c r="J182" s="86">
        <f>T180*J181</f>
        <v>0</v>
      </c>
      <c r="K182" s="86">
        <f>T180*K181</f>
        <v>0</v>
      </c>
      <c r="L182" s="86">
        <f>T180*L181</f>
        <v>0</v>
      </c>
      <c r="M182" s="86">
        <f>T180*M181</f>
        <v>0</v>
      </c>
      <c r="N182" s="86">
        <f>T180*N181</f>
        <v>0</v>
      </c>
      <c r="O182" s="86">
        <f>T180*O181</f>
        <v>0</v>
      </c>
      <c r="Q182" s="142"/>
    </row>
    <row r="183" spans="2:32" x14ac:dyDescent="0.15">
      <c r="B183" s="155" t="str">
        <f>IF(見積明細!B183="","",見積明細!B183)</f>
        <v/>
      </c>
      <c r="C183" s="156" t="str">
        <f>IF(見積明細!C183="","",見積明細!C183)</f>
        <v/>
      </c>
      <c r="D183" s="168" t="str">
        <f>IF(見積明細!D183="","",見積明細!D183)</f>
        <v/>
      </c>
      <c r="E183" s="90" t="str">
        <f>T183&amp;U183</f>
        <v/>
      </c>
      <c r="F183" s="93" t="str">
        <f>T183&amp;U183</f>
        <v/>
      </c>
      <c r="G183" s="93" t="str">
        <f>T183&amp;U183</f>
        <v/>
      </c>
      <c r="H183" s="93" t="str">
        <f>T183&amp;U183</f>
        <v/>
      </c>
      <c r="I183" s="93" t="str">
        <f>T183&amp;U183</f>
        <v/>
      </c>
      <c r="J183" s="93" t="str">
        <f>T183&amp;U183</f>
        <v/>
      </c>
      <c r="K183" s="93" t="str">
        <f>T183&amp;U183</f>
        <v/>
      </c>
      <c r="L183" s="93" t="str">
        <f>T183&amp;U183</f>
        <v/>
      </c>
      <c r="M183" s="93" t="str">
        <f>T183&amp;U183</f>
        <v/>
      </c>
      <c r="N183" s="93" t="str">
        <f>T183&amp;U183</f>
        <v/>
      </c>
      <c r="O183" s="93" t="str">
        <f>T183&amp;U183</f>
        <v/>
      </c>
      <c r="P183" s="150"/>
      <c r="Q183" s="142"/>
      <c r="T183" s="159"/>
      <c r="U183" s="159"/>
    </row>
    <row r="184" spans="2:32" x14ac:dyDescent="0.15">
      <c r="B184" s="157" t="str">
        <f>IF(見積明細!B184="","",見積明細!B184)</f>
        <v/>
      </c>
      <c r="C184" s="158" t="str">
        <f>IF(見積明細!C184="","",見積明細!C184)</f>
        <v/>
      </c>
      <c r="D184" s="179" t="str">
        <f>IF(見積明細!D184="","",見積明細!D184)</f>
        <v/>
      </c>
      <c r="E184" s="88">
        <f t="shared" ref="E184:O184" si="53">V184</f>
        <v>0</v>
      </c>
      <c r="F184" s="85">
        <f t="shared" si="53"/>
        <v>0</v>
      </c>
      <c r="G184" s="85">
        <f t="shared" si="53"/>
        <v>0</v>
      </c>
      <c r="H184" s="85">
        <f t="shared" si="53"/>
        <v>0</v>
      </c>
      <c r="I184" s="85">
        <f t="shared" si="53"/>
        <v>0</v>
      </c>
      <c r="J184" s="85">
        <f t="shared" si="53"/>
        <v>0</v>
      </c>
      <c r="K184" s="85">
        <f t="shared" si="53"/>
        <v>0</v>
      </c>
      <c r="L184" s="85">
        <f t="shared" si="53"/>
        <v>0</v>
      </c>
      <c r="M184" s="85">
        <f t="shared" si="53"/>
        <v>0</v>
      </c>
      <c r="N184" s="85">
        <f t="shared" si="53"/>
        <v>0</v>
      </c>
      <c r="O184" s="85">
        <f t="shared" si="53"/>
        <v>0</v>
      </c>
      <c r="P184" s="152"/>
      <c r="Q184" s="142"/>
      <c r="V184" s="159"/>
      <c r="W184" s="159"/>
      <c r="X184" s="159"/>
      <c r="Y184" s="159"/>
      <c r="Z184" s="159"/>
      <c r="AA184" s="159"/>
      <c r="AB184" s="159"/>
      <c r="AC184" s="159"/>
      <c r="AD184" s="159"/>
      <c r="AE184" s="159"/>
      <c r="AF184" s="159"/>
    </row>
    <row r="185" spans="2:32" x14ac:dyDescent="0.15">
      <c r="B185" s="157" t="str">
        <f>IF(見積明細!B185="","",見積明細!B185)</f>
        <v/>
      </c>
      <c r="C185" s="158" t="str">
        <f>IF(見積明細!C185="","",見積明細!C185)</f>
        <v/>
      </c>
      <c r="D185" s="169" t="str">
        <f>IF(見積明細!D185="","",見積明細!D185)</f>
        <v/>
      </c>
      <c r="E185" s="89">
        <f>T183*E184</f>
        <v>0</v>
      </c>
      <c r="F185" s="86">
        <f>T183*F184</f>
        <v>0</v>
      </c>
      <c r="G185" s="86">
        <f>T183*G184</f>
        <v>0</v>
      </c>
      <c r="H185" s="86">
        <f>T183*H184</f>
        <v>0</v>
      </c>
      <c r="I185" s="86">
        <f>T183*I184</f>
        <v>0</v>
      </c>
      <c r="J185" s="86">
        <f>T183*J184</f>
        <v>0</v>
      </c>
      <c r="K185" s="86">
        <f>T183*K184</f>
        <v>0</v>
      </c>
      <c r="L185" s="86">
        <f>T183*L184</f>
        <v>0</v>
      </c>
      <c r="M185" s="86">
        <f>T183*M184</f>
        <v>0</v>
      </c>
      <c r="N185" s="86">
        <f>T183*N184</f>
        <v>0</v>
      </c>
      <c r="O185" s="86">
        <f>T183*O184</f>
        <v>0</v>
      </c>
      <c r="P185" s="154"/>
      <c r="Q185" s="142"/>
    </row>
    <row r="186" spans="2:32" x14ac:dyDescent="0.15">
      <c r="B186" s="155" t="str">
        <f>IF(見積明細!B186="","",見積明細!B186)</f>
        <v/>
      </c>
      <c r="C186" s="156" t="str">
        <f>IF(見積明細!C186="","",見積明細!C186)</f>
        <v/>
      </c>
      <c r="D186" s="168" t="str">
        <f>IF(見積明細!D186="","",見積明細!D186)</f>
        <v/>
      </c>
      <c r="E186" s="90" t="str">
        <f>T186&amp;U186</f>
        <v/>
      </c>
      <c r="F186" s="93" t="str">
        <f>T186&amp;U186</f>
        <v/>
      </c>
      <c r="G186" s="93" t="str">
        <f>T186&amp;U186</f>
        <v/>
      </c>
      <c r="H186" s="93" t="str">
        <f>T186&amp;U186</f>
        <v/>
      </c>
      <c r="I186" s="93" t="str">
        <f>T186&amp;U186</f>
        <v/>
      </c>
      <c r="J186" s="93" t="str">
        <f>T186&amp;U186</f>
        <v/>
      </c>
      <c r="K186" s="93" t="str">
        <f>T186&amp;U186</f>
        <v/>
      </c>
      <c r="L186" s="93" t="str">
        <f>T186&amp;U186</f>
        <v/>
      </c>
      <c r="M186" s="93" t="str">
        <f>T186&amp;U186</f>
        <v/>
      </c>
      <c r="N186" s="93" t="str">
        <f>T186&amp;U186</f>
        <v/>
      </c>
      <c r="O186" s="93" t="str">
        <f>T186&amp;U186</f>
        <v/>
      </c>
      <c r="Q186" s="142"/>
      <c r="T186" s="159"/>
      <c r="U186" s="159"/>
    </row>
    <row r="187" spans="2:32" x14ac:dyDescent="0.15">
      <c r="B187" s="157" t="str">
        <f>IF(見積明細!B187="","",見積明細!B187)</f>
        <v/>
      </c>
      <c r="C187" s="158" t="str">
        <f>IF(見積明細!C187="","",見積明細!C187)</f>
        <v/>
      </c>
      <c r="D187" s="179" t="str">
        <f>IF(見積明細!D187="","",見積明細!D187)</f>
        <v/>
      </c>
      <c r="E187" s="88">
        <f t="shared" ref="E187:O187" si="54">V187</f>
        <v>0</v>
      </c>
      <c r="F187" s="85">
        <f t="shared" si="54"/>
        <v>0</v>
      </c>
      <c r="G187" s="85">
        <f t="shared" si="54"/>
        <v>0</v>
      </c>
      <c r="H187" s="85">
        <f t="shared" si="54"/>
        <v>0</v>
      </c>
      <c r="I187" s="85">
        <f t="shared" si="54"/>
        <v>0</v>
      </c>
      <c r="J187" s="85">
        <f t="shared" si="54"/>
        <v>0</v>
      </c>
      <c r="K187" s="85">
        <f t="shared" si="54"/>
        <v>0</v>
      </c>
      <c r="L187" s="85">
        <f t="shared" si="54"/>
        <v>0</v>
      </c>
      <c r="M187" s="85">
        <f t="shared" si="54"/>
        <v>0</v>
      </c>
      <c r="N187" s="85">
        <f t="shared" si="54"/>
        <v>0</v>
      </c>
      <c r="O187" s="85">
        <f t="shared" si="54"/>
        <v>0</v>
      </c>
      <c r="Q187" s="142"/>
      <c r="V187" s="159"/>
      <c r="W187" s="159"/>
      <c r="X187" s="159"/>
      <c r="Y187" s="159"/>
      <c r="Z187" s="159"/>
      <c r="AA187" s="159"/>
      <c r="AB187" s="159"/>
      <c r="AC187" s="159"/>
      <c r="AD187" s="159"/>
      <c r="AE187" s="159"/>
      <c r="AF187" s="159"/>
    </row>
    <row r="188" spans="2:32" x14ac:dyDescent="0.15">
      <c r="B188" s="157" t="str">
        <f>IF(見積明細!B188="","",見積明細!B188)</f>
        <v/>
      </c>
      <c r="C188" s="158" t="str">
        <f>IF(見積明細!C188="","",見積明細!C188)</f>
        <v/>
      </c>
      <c r="D188" s="169" t="str">
        <f>IF(見積明細!D188="","",見積明細!D188)</f>
        <v/>
      </c>
      <c r="E188" s="89">
        <f>T186*E187</f>
        <v>0</v>
      </c>
      <c r="F188" s="86">
        <f>T186*F187</f>
        <v>0</v>
      </c>
      <c r="G188" s="86">
        <f>T186*G187</f>
        <v>0</v>
      </c>
      <c r="H188" s="86">
        <f>T186*H187</f>
        <v>0</v>
      </c>
      <c r="I188" s="86">
        <f>T186*I187</f>
        <v>0</v>
      </c>
      <c r="J188" s="86">
        <f>T186*J187</f>
        <v>0</v>
      </c>
      <c r="K188" s="86">
        <f>T186*K187</f>
        <v>0</v>
      </c>
      <c r="L188" s="86">
        <f>T186*L187</f>
        <v>0</v>
      </c>
      <c r="M188" s="86">
        <f>T186*M187</f>
        <v>0</v>
      </c>
      <c r="N188" s="86">
        <f>T186*N187</f>
        <v>0</v>
      </c>
      <c r="O188" s="86">
        <f>T186*O187</f>
        <v>0</v>
      </c>
      <c r="Q188" s="142"/>
    </row>
    <row r="189" spans="2:32" x14ac:dyDescent="0.15">
      <c r="B189" s="155" t="str">
        <f>IF(見積明細!B189="","",見積明細!B189)</f>
        <v/>
      </c>
      <c r="C189" s="156" t="str">
        <f>IF(見積明細!C189="","",見積明細!C189)</f>
        <v/>
      </c>
      <c r="D189" s="168" t="str">
        <f>IF(見積明細!D189="","",見積明細!D189)</f>
        <v/>
      </c>
      <c r="E189" s="90" t="str">
        <f>T189&amp;U189</f>
        <v/>
      </c>
      <c r="F189" s="93" t="str">
        <f>T189&amp;U189</f>
        <v/>
      </c>
      <c r="G189" s="93" t="str">
        <f>T189&amp;U189</f>
        <v/>
      </c>
      <c r="H189" s="93" t="str">
        <f>T189&amp;U189</f>
        <v/>
      </c>
      <c r="I189" s="93" t="str">
        <f>T189&amp;U189</f>
        <v/>
      </c>
      <c r="J189" s="93" t="str">
        <f>T189&amp;U189</f>
        <v/>
      </c>
      <c r="K189" s="93" t="str">
        <f>T189&amp;$U$57</f>
        <v/>
      </c>
      <c r="L189" s="93" t="str">
        <f>T189&amp;U189</f>
        <v/>
      </c>
      <c r="M189" s="93" t="str">
        <f>T189&amp;U189</f>
        <v/>
      </c>
      <c r="N189" s="93" t="str">
        <f>T189&amp;U189</f>
        <v/>
      </c>
      <c r="O189" s="93" t="str">
        <f>T189&amp;U189</f>
        <v/>
      </c>
      <c r="P189" s="150"/>
      <c r="Q189" s="142"/>
      <c r="T189" s="159"/>
      <c r="U189" s="159"/>
    </row>
    <row r="190" spans="2:32" x14ac:dyDescent="0.15">
      <c r="B190" s="157" t="str">
        <f>IF(見積明細!B190="","",見積明細!B190)</f>
        <v/>
      </c>
      <c r="C190" s="158" t="str">
        <f>IF(見積明細!C190="","",見積明細!C190)</f>
        <v/>
      </c>
      <c r="D190" s="179" t="str">
        <f>IF(見積明細!D190="","",見積明細!D190)</f>
        <v/>
      </c>
      <c r="E190" s="88">
        <f t="shared" ref="E190:O190" si="55">V190</f>
        <v>0</v>
      </c>
      <c r="F190" s="85">
        <f t="shared" si="55"/>
        <v>0</v>
      </c>
      <c r="G190" s="85">
        <f t="shared" si="55"/>
        <v>0</v>
      </c>
      <c r="H190" s="85">
        <f t="shared" si="55"/>
        <v>0</v>
      </c>
      <c r="I190" s="85">
        <f t="shared" si="55"/>
        <v>0</v>
      </c>
      <c r="J190" s="85">
        <f t="shared" si="55"/>
        <v>0</v>
      </c>
      <c r="K190" s="85">
        <f t="shared" si="55"/>
        <v>0</v>
      </c>
      <c r="L190" s="85">
        <f t="shared" si="55"/>
        <v>0</v>
      </c>
      <c r="M190" s="85">
        <f t="shared" si="55"/>
        <v>0</v>
      </c>
      <c r="N190" s="85">
        <f t="shared" si="55"/>
        <v>0</v>
      </c>
      <c r="O190" s="85">
        <f t="shared" si="55"/>
        <v>0</v>
      </c>
      <c r="P190" s="152"/>
      <c r="Q190" s="142"/>
      <c r="V190" s="159"/>
      <c r="W190" s="159"/>
      <c r="X190" s="159"/>
      <c r="Y190" s="159"/>
      <c r="Z190" s="159"/>
      <c r="AA190" s="159"/>
      <c r="AB190" s="159"/>
      <c r="AC190" s="159"/>
      <c r="AD190" s="159"/>
      <c r="AE190" s="159"/>
      <c r="AF190" s="159"/>
    </row>
    <row r="191" spans="2:32" x14ac:dyDescent="0.15">
      <c r="B191" s="157" t="str">
        <f>IF(見積明細!B191="","",見積明細!B191)</f>
        <v/>
      </c>
      <c r="C191" s="158" t="str">
        <f>IF(見積明細!C191="","",見積明細!C191)</f>
        <v/>
      </c>
      <c r="D191" s="169" t="str">
        <f>IF(見積明細!D191="","",見積明細!D191)</f>
        <v/>
      </c>
      <c r="E191" s="89">
        <f>T189*E190</f>
        <v>0</v>
      </c>
      <c r="F191" s="86">
        <f>T189*F190</f>
        <v>0</v>
      </c>
      <c r="G191" s="86">
        <f>T189*G190</f>
        <v>0</v>
      </c>
      <c r="H191" s="86">
        <f>T189*H190</f>
        <v>0</v>
      </c>
      <c r="I191" s="86">
        <f>T189*I190</f>
        <v>0</v>
      </c>
      <c r="J191" s="86">
        <f>T189*J190</f>
        <v>0</v>
      </c>
      <c r="K191" s="86">
        <f>T189*K190</f>
        <v>0</v>
      </c>
      <c r="L191" s="86">
        <f>T189*L190</f>
        <v>0</v>
      </c>
      <c r="M191" s="86">
        <f>T189*M190</f>
        <v>0</v>
      </c>
      <c r="N191" s="86">
        <f>T189*N190</f>
        <v>0</v>
      </c>
      <c r="O191" s="86">
        <f>T189*O190</f>
        <v>0</v>
      </c>
      <c r="P191" s="154"/>
      <c r="Q191" s="142"/>
    </row>
    <row r="192" spans="2:32" x14ac:dyDescent="0.15">
      <c r="B192" s="155" t="str">
        <f>IF(見積明細!B192="","",見積明細!B192)</f>
        <v/>
      </c>
      <c r="C192" s="156" t="str">
        <f>IF(見積明細!C192="","",見積明細!C192)</f>
        <v/>
      </c>
      <c r="D192" s="168" t="str">
        <f>IF(見積明細!D192="","",見積明細!D192)</f>
        <v/>
      </c>
      <c r="E192" s="90" t="str">
        <f>T192&amp;U192</f>
        <v/>
      </c>
      <c r="F192" s="93" t="str">
        <f>T192&amp;U192</f>
        <v/>
      </c>
      <c r="G192" s="93" t="str">
        <f>T192&amp;U192</f>
        <v/>
      </c>
      <c r="H192" s="93" t="str">
        <f>T192&amp;U192</f>
        <v/>
      </c>
      <c r="I192" s="93" t="str">
        <f>T192&amp;U192</f>
        <v/>
      </c>
      <c r="J192" s="93" t="str">
        <f>T192&amp;U192</f>
        <v/>
      </c>
      <c r="K192" s="93" t="str">
        <f>T192&amp;U192</f>
        <v/>
      </c>
      <c r="L192" s="93" t="str">
        <f>T192&amp;U192</f>
        <v/>
      </c>
      <c r="M192" s="93" t="str">
        <f>T192&amp;U192</f>
        <v/>
      </c>
      <c r="N192" s="93" t="str">
        <f>T192&amp;U192</f>
        <v/>
      </c>
      <c r="O192" s="93" t="str">
        <f>T192&amp;U192</f>
        <v/>
      </c>
      <c r="Q192" s="142"/>
      <c r="T192" s="159"/>
      <c r="U192" s="159"/>
    </row>
    <row r="193" spans="2:46" x14ac:dyDescent="0.15">
      <c r="B193" s="157" t="str">
        <f>IF(見積明細!B193="","",見積明細!B193)</f>
        <v/>
      </c>
      <c r="C193" s="158" t="str">
        <f>IF(見積明細!C193="","",見積明細!C193)</f>
        <v/>
      </c>
      <c r="D193" s="179" t="str">
        <f>IF(見積明細!D193="","",見積明細!D193)</f>
        <v/>
      </c>
      <c r="E193" s="88">
        <f t="shared" ref="E193:O193" si="56">V193</f>
        <v>0</v>
      </c>
      <c r="F193" s="85">
        <f t="shared" si="56"/>
        <v>0</v>
      </c>
      <c r="G193" s="85">
        <f t="shared" si="56"/>
        <v>0</v>
      </c>
      <c r="H193" s="85">
        <f t="shared" si="56"/>
        <v>0</v>
      </c>
      <c r="I193" s="85">
        <f t="shared" si="56"/>
        <v>0</v>
      </c>
      <c r="J193" s="85">
        <f t="shared" si="56"/>
        <v>0</v>
      </c>
      <c r="K193" s="85">
        <f t="shared" si="56"/>
        <v>0</v>
      </c>
      <c r="L193" s="85">
        <f t="shared" si="56"/>
        <v>0</v>
      </c>
      <c r="M193" s="85">
        <f t="shared" si="56"/>
        <v>0</v>
      </c>
      <c r="N193" s="85">
        <f t="shared" si="56"/>
        <v>0</v>
      </c>
      <c r="O193" s="85">
        <f t="shared" si="56"/>
        <v>0</v>
      </c>
      <c r="Q193" s="142"/>
      <c r="V193" s="159"/>
      <c r="W193" s="159"/>
      <c r="X193" s="159"/>
      <c r="Y193" s="159"/>
      <c r="Z193" s="159"/>
      <c r="AA193" s="159"/>
      <c r="AB193" s="159"/>
      <c r="AC193" s="159"/>
      <c r="AD193" s="159"/>
      <c r="AE193" s="159"/>
      <c r="AF193" s="159"/>
    </row>
    <row r="194" spans="2:46" x14ac:dyDescent="0.15">
      <c r="B194" s="157" t="str">
        <f>IF(見積明細!B194="","",見積明細!B194)</f>
        <v/>
      </c>
      <c r="C194" s="158" t="str">
        <f>IF(見積明細!C194="","",見積明細!C194)</f>
        <v/>
      </c>
      <c r="D194" s="169" t="str">
        <f>IF(見積明細!D194="","",見積明細!D194)</f>
        <v/>
      </c>
      <c r="E194" s="89">
        <f>T192*E193</f>
        <v>0</v>
      </c>
      <c r="F194" s="86">
        <f>T192*F193</f>
        <v>0</v>
      </c>
      <c r="G194" s="86">
        <f>T192*G193</f>
        <v>0</v>
      </c>
      <c r="H194" s="86">
        <f>T192*H193</f>
        <v>0</v>
      </c>
      <c r="I194" s="86">
        <f>T192*I193</f>
        <v>0</v>
      </c>
      <c r="J194" s="86">
        <f>T192*J193</f>
        <v>0</v>
      </c>
      <c r="K194" s="86">
        <f>T192*K193</f>
        <v>0</v>
      </c>
      <c r="L194" s="86">
        <f>T192*L193</f>
        <v>0</v>
      </c>
      <c r="M194" s="86">
        <f>T192*M193</f>
        <v>0</v>
      </c>
      <c r="N194" s="86">
        <f>T192*N193</f>
        <v>0</v>
      </c>
      <c r="O194" s="86">
        <f>T192*O193</f>
        <v>0</v>
      </c>
      <c r="Q194" s="142"/>
    </row>
    <row r="195" spans="2:46" x14ac:dyDescent="0.15">
      <c r="B195" s="155" t="str">
        <f>IF(見積明細!B195="","",見積明細!B195)</f>
        <v/>
      </c>
      <c r="C195" s="156" t="str">
        <f>IF(見積明細!C195="","",見積明細!C195)</f>
        <v/>
      </c>
      <c r="D195" s="168" t="str">
        <f>IF(見積明細!D195="","",見積明細!D195)</f>
        <v/>
      </c>
      <c r="E195" s="90"/>
      <c r="F195" s="93"/>
      <c r="G195" s="93"/>
      <c r="H195" s="93"/>
      <c r="I195" s="93"/>
      <c r="J195" s="93"/>
      <c r="K195" s="93"/>
      <c r="L195" s="145"/>
      <c r="M195" s="145"/>
      <c r="N195" s="145"/>
      <c r="O195" s="145"/>
      <c r="P195" s="150"/>
      <c r="Q195" s="142"/>
      <c r="T195" s="159"/>
      <c r="U195" s="159"/>
    </row>
    <row r="196" spans="2:46" x14ac:dyDescent="0.15">
      <c r="B196" s="157" t="str">
        <f>IF(見積明細!B196="","",見積明細!B196)</f>
        <v/>
      </c>
      <c r="C196" s="158" t="str">
        <f>IF(見積明細!C196="","",見積明細!C196)</f>
        <v/>
      </c>
      <c r="D196" s="179" t="str">
        <f>IF(見積明細!D196="","",見積明細!D196)</f>
        <v/>
      </c>
      <c r="E196" s="88"/>
      <c r="F196" s="85"/>
      <c r="G196" s="85"/>
      <c r="H196" s="85"/>
      <c r="I196" s="85"/>
      <c r="J196" s="85"/>
      <c r="K196" s="85"/>
      <c r="L196" s="36"/>
      <c r="M196" s="36"/>
      <c r="N196" s="36"/>
      <c r="O196" s="36"/>
      <c r="P196" s="152"/>
      <c r="Q196" s="142"/>
      <c r="V196" s="159"/>
      <c r="W196" s="159"/>
      <c r="X196" s="159"/>
      <c r="Y196" s="159"/>
      <c r="Z196" s="159"/>
      <c r="AA196" s="159"/>
      <c r="AB196" s="159"/>
      <c r="AC196" s="159"/>
      <c r="AD196" s="159"/>
      <c r="AE196" s="159"/>
      <c r="AF196" s="159"/>
    </row>
    <row r="197" spans="2:46" x14ac:dyDescent="0.15">
      <c r="B197" s="157" t="str">
        <f>IF(見積明細!B197="","",見積明細!B197)</f>
        <v/>
      </c>
      <c r="C197" s="158" t="str">
        <f>IF(見積明細!C197="","",見積明細!C197)</f>
        <v/>
      </c>
      <c r="D197" s="169" t="str">
        <f>IF(見積明細!D197="","",見積明細!D197)</f>
        <v/>
      </c>
      <c r="E197" s="89">
        <f>E194+E191+E188+E185+E182</f>
        <v>0</v>
      </c>
      <c r="F197" s="89">
        <f t="shared" ref="F197:O197" si="57">F194+F191+F188+F185+F182</f>
        <v>0</v>
      </c>
      <c r="G197" s="89">
        <f t="shared" si="57"/>
        <v>0</v>
      </c>
      <c r="H197" s="89">
        <f t="shared" si="57"/>
        <v>0</v>
      </c>
      <c r="I197" s="89">
        <f t="shared" si="57"/>
        <v>0</v>
      </c>
      <c r="J197" s="89">
        <f t="shared" si="57"/>
        <v>0</v>
      </c>
      <c r="K197" s="89">
        <f t="shared" si="57"/>
        <v>0</v>
      </c>
      <c r="L197" s="89">
        <f t="shared" si="57"/>
        <v>0</v>
      </c>
      <c r="M197" s="89">
        <f t="shared" si="57"/>
        <v>0</v>
      </c>
      <c r="N197" s="89">
        <f t="shared" si="57"/>
        <v>0</v>
      </c>
      <c r="O197" s="89">
        <f t="shared" si="57"/>
        <v>0</v>
      </c>
      <c r="P197" s="154"/>
      <c r="Q197" s="142"/>
    </row>
    <row r="198" spans="2:46" x14ac:dyDescent="0.15">
      <c r="B198" s="155" t="str">
        <f>IF(見積明細!B198="","",見積明細!B198)</f>
        <v/>
      </c>
      <c r="C198" s="156" t="str">
        <f>IF(見積明細!C198="","",見積明細!C198)</f>
        <v/>
      </c>
      <c r="D198" s="168" t="str">
        <f>IF(見積明細!D198="","",見積明細!D198)</f>
        <v/>
      </c>
      <c r="E198" s="92" t="str">
        <f>V198&amp;T198</f>
        <v/>
      </c>
      <c r="F198" s="92" t="str">
        <f>W198&amp;T198</f>
        <v/>
      </c>
      <c r="G198" s="92" t="str">
        <f>X198&amp;T198</f>
        <v/>
      </c>
      <c r="H198" s="92" t="str">
        <f>Y198&amp;T198</f>
        <v/>
      </c>
      <c r="I198" s="92" t="str">
        <f>Z198&amp;T198</f>
        <v/>
      </c>
      <c r="J198" s="92" t="str">
        <f>AA198&amp;T198</f>
        <v/>
      </c>
      <c r="K198" s="92" t="str">
        <f>AB198&amp;T198</f>
        <v/>
      </c>
      <c r="L198" s="92" t="str">
        <f>AC198&amp;T198</f>
        <v/>
      </c>
      <c r="M198" s="92" t="str">
        <f>AD198&amp;T198</f>
        <v/>
      </c>
      <c r="N198" s="92" t="str">
        <f>AE198&amp;T198</f>
        <v/>
      </c>
      <c r="O198" s="92" t="str">
        <f>AF198&amp;T198</f>
        <v/>
      </c>
      <c r="P198" s="150"/>
      <c r="T198" s="159"/>
      <c r="U198" s="159"/>
      <c r="V198" s="163"/>
      <c r="W198" s="163"/>
      <c r="X198" s="163"/>
      <c r="Y198" s="163"/>
      <c r="Z198" s="163"/>
      <c r="AA198" s="163"/>
      <c r="AB198" s="163"/>
      <c r="AC198" s="163"/>
      <c r="AD198" s="163"/>
      <c r="AE198" s="163"/>
      <c r="AF198" s="163"/>
    </row>
    <row r="199" spans="2:46" x14ac:dyDescent="0.15">
      <c r="B199" s="157" t="str">
        <f>IF(見積明細!B199="","",見積明細!B199)</f>
        <v/>
      </c>
      <c r="C199" s="158" t="str">
        <f>IF(見積明細!C199="","",見積明細!C199)</f>
        <v/>
      </c>
      <c r="D199" s="179" t="str">
        <f>IF(見積明細!D199="","",見積明細!D199)</f>
        <v/>
      </c>
      <c r="E199" s="85">
        <f>U198</f>
        <v>0</v>
      </c>
      <c r="F199" s="85">
        <f>U198</f>
        <v>0</v>
      </c>
      <c r="G199" s="85">
        <f>U198</f>
        <v>0</v>
      </c>
      <c r="H199" s="85">
        <f>U198</f>
        <v>0</v>
      </c>
      <c r="I199" s="85">
        <f>U198</f>
        <v>0</v>
      </c>
      <c r="J199" s="85">
        <f>U198</f>
        <v>0</v>
      </c>
      <c r="K199" s="85">
        <f>U198</f>
        <v>0</v>
      </c>
      <c r="L199" s="85">
        <f>U198</f>
        <v>0</v>
      </c>
      <c r="M199" s="85">
        <f>U198</f>
        <v>0</v>
      </c>
      <c r="N199" s="85">
        <f>U198</f>
        <v>0</v>
      </c>
      <c r="O199" s="85">
        <f>U198</f>
        <v>0</v>
      </c>
      <c r="P199" s="184"/>
      <c r="V199" s="164"/>
    </row>
    <row r="200" spans="2:46" ht="12.75" thickBot="1" x14ac:dyDescent="0.2">
      <c r="B200" s="157" t="str">
        <f>IF(見積明細!B200="","",見積明細!B200)</f>
        <v/>
      </c>
      <c r="C200" s="158" t="str">
        <f>IF(見積明細!C200="","",見積明細!C200)</f>
        <v/>
      </c>
      <c r="D200" s="169" t="str">
        <f>IF(見積明細!D200="","",見積明細!D200)</f>
        <v/>
      </c>
      <c r="E200" s="87">
        <f t="shared" ref="E200:O200" si="58">ROUNDDOWN(E199*V198,0)</f>
        <v>0</v>
      </c>
      <c r="F200" s="87">
        <f t="shared" si="58"/>
        <v>0</v>
      </c>
      <c r="G200" s="87">
        <f t="shared" si="58"/>
        <v>0</v>
      </c>
      <c r="H200" s="87">
        <f t="shared" si="58"/>
        <v>0</v>
      </c>
      <c r="I200" s="87">
        <f t="shared" si="58"/>
        <v>0</v>
      </c>
      <c r="J200" s="87">
        <f t="shared" si="58"/>
        <v>0</v>
      </c>
      <c r="K200" s="87">
        <f t="shared" si="58"/>
        <v>0</v>
      </c>
      <c r="L200" s="87">
        <f t="shared" si="58"/>
        <v>0</v>
      </c>
      <c r="M200" s="87">
        <f t="shared" si="58"/>
        <v>0</v>
      </c>
      <c r="N200" s="87">
        <f t="shared" si="58"/>
        <v>0</v>
      </c>
      <c r="O200" s="87">
        <f t="shared" si="58"/>
        <v>0</v>
      </c>
      <c r="P200" s="162"/>
    </row>
    <row r="201" spans="2:46" x14ac:dyDescent="0.15">
      <c r="B201" s="170" t="str">
        <f>IF(見積明細!B201="","",見積明細!B201)</f>
        <v/>
      </c>
      <c r="C201" s="170" t="str">
        <f>IF(見積明細!C201="","",見積明細!C201)</f>
        <v/>
      </c>
      <c r="D201" s="170" t="str">
        <f>IF(見積明細!D201="","",見積明細!D201)</f>
        <v/>
      </c>
    </row>
    <row r="202" spans="2:46" x14ac:dyDescent="0.15">
      <c r="B202" s="169" t="str">
        <f>IF(見積明細!B202="","",見積明細!B202)</f>
        <v/>
      </c>
      <c r="C202" s="169" t="str">
        <f>IF(見積明細!C202="","",見積明細!C202)</f>
        <v/>
      </c>
      <c r="D202" s="169" t="str">
        <f>IF(見積明細!D202="","",見積明細!D202)</f>
        <v/>
      </c>
    </row>
    <row r="203" spans="2:46" ht="12.75" thickBot="1" x14ac:dyDescent="0.2">
      <c r="B203" s="176" t="str">
        <f>IF(見積明細!B203="","",見積明細!B203)</f>
        <v/>
      </c>
      <c r="C203" s="175" t="str">
        <f>IF(見積明細!C203="","",見積明細!C203)</f>
        <v/>
      </c>
      <c r="D203" s="175" t="str">
        <f>IF(見積明細!D203="","",見積明細!D203)</f>
        <v/>
      </c>
    </row>
    <row r="204" spans="2:46" x14ac:dyDescent="0.15">
      <c r="B204" s="411">
        <f>見積明細!B205</f>
        <v>0</v>
      </c>
      <c r="C204" s="414"/>
      <c r="D204" s="414"/>
    </row>
    <row r="205" spans="2:46" x14ac:dyDescent="0.15">
      <c r="B205" s="416"/>
      <c r="C205" s="417"/>
      <c r="D205" s="417"/>
    </row>
    <row r="206" spans="2:46" x14ac:dyDescent="0.15">
      <c r="B206" s="177"/>
      <c r="C206" s="178"/>
      <c r="D206" s="178">
        <f>見積明細!F205</f>
        <v>0</v>
      </c>
    </row>
    <row r="207" spans="2:46" x14ac:dyDescent="0.15">
      <c r="B207" s="155" t="str">
        <f>IF(見積明細!B207="","",見積明細!B207)</f>
        <v/>
      </c>
      <c r="C207" s="156" t="str">
        <f>IF(見積明細!C207="","",見積明細!C207)</f>
        <v/>
      </c>
      <c r="D207" s="168" t="str">
        <f>IF(見積明細!D207="","",見積明細!D207)</f>
        <v/>
      </c>
    </row>
    <row r="208" spans="2:46" x14ac:dyDescent="0.15">
      <c r="B208" s="157" t="str">
        <f>IF(見積明細!B208="","",見積明細!B208)</f>
        <v/>
      </c>
      <c r="C208" s="158" t="str">
        <f>IF(見積明細!C208="","",見積明細!C208)</f>
        <v/>
      </c>
      <c r="D208" s="179" t="str">
        <f>IF(見積明細!D208="","",見積明細!D208)</f>
        <v/>
      </c>
      <c r="AI208" s="91" t="s">
        <v>85</v>
      </c>
      <c r="AJ208" s="91" t="e">
        <f>AJ32-(AJ9+AJ10)+AJ16+AJ17</f>
        <v>#REF!</v>
      </c>
      <c r="AK208" s="91" t="e">
        <f t="shared" ref="AK208:AT208" si="59">AK32-(AK9+AK10)+AK16+AK17</f>
        <v>#REF!</v>
      </c>
      <c r="AL208" s="91" t="e">
        <f t="shared" si="59"/>
        <v>#REF!</v>
      </c>
      <c r="AM208" s="91" t="e">
        <f t="shared" si="59"/>
        <v>#REF!</v>
      </c>
      <c r="AN208" s="91" t="e">
        <f t="shared" si="59"/>
        <v>#REF!</v>
      </c>
      <c r="AO208" s="91" t="e">
        <f t="shared" si="59"/>
        <v>#REF!</v>
      </c>
      <c r="AP208" s="91" t="e">
        <f t="shared" si="59"/>
        <v>#REF!</v>
      </c>
      <c r="AQ208" s="91" t="e">
        <f t="shared" si="59"/>
        <v>#REF!</v>
      </c>
      <c r="AR208" s="91" t="e">
        <f t="shared" si="59"/>
        <v>#REF!</v>
      </c>
      <c r="AS208" s="91" t="e">
        <f t="shared" si="59"/>
        <v>#REF!</v>
      </c>
      <c r="AT208" s="91" t="e">
        <f t="shared" si="59"/>
        <v>#REF!</v>
      </c>
    </row>
    <row r="209" spans="2:46" x14ac:dyDescent="0.15">
      <c r="B209" s="157" t="str">
        <f>IF(見積明細!B209="","",見積明細!B209)</f>
        <v/>
      </c>
      <c r="C209" s="158" t="str">
        <f>IF(見積明細!C209="","",見積明細!C209)</f>
        <v/>
      </c>
      <c r="D209" s="169" t="str">
        <f>IF(見積明細!D209="","",見積明細!D209)</f>
        <v/>
      </c>
      <c r="AI209" s="91" t="s">
        <v>86</v>
      </c>
      <c r="AJ209" s="91" t="e">
        <f>AJ32+AJ16+AJ17+AJ18</f>
        <v>#REF!</v>
      </c>
      <c r="AK209" s="91" t="e">
        <f t="shared" ref="AK209:AT209" si="60">AK32+AK16+AK17+AK18</f>
        <v>#REF!</v>
      </c>
      <c r="AL209" s="91" t="e">
        <f t="shared" si="60"/>
        <v>#REF!</v>
      </c>
      <c r="AM209" s="91" t="e">
        <f t="shared" si="60"/>
        <v>#REF!</v>
      </c>
      <c r="AN209" s="91" t="e">
        <f t="shared" si="60"/>
        <v>#REF!</v>
      </c>
      <c r="AO209" s="91" t="e">
        <f t="shared" si="60"/>
        <v>#REF!</v>
      </c>
      <c r="AP209" s="91" t="e">
        <f t="shared" si="60"/>
        <v>#REF!</v>
      </c>
      <c r="AQ209" s="91" t="e">
        <f t="shared" si="60"/>
        <v>#REF!</v>
      </c>
      <c r="AR209" s="91" t="e">
        <f t="shared" si="60"/>
        <v>#REF!</v>
      </c>
      <c r="AS209" s="91" t="e">
        <f t="shared" si="60"/>
        <v>#REF!</v>
      </c>
      <c r="AT209" s="91" t="e">
        <f t="shared" si="60"/>
        <v>#REF!</v>
      </c>
    </row>
    <row r="210" spans="2:46" x14ac:dyDescent="0.15">
      <c r="B210" s="157" t="str">
        <f>IF(見積明細!B210="","",見積明細!B210)</f>
        <v/>
      </c>
      <c r="C210" s="158" t="str">
        <f>IF(見積明細!C210="","",見積明細!C210)</f>
        <v/>
      </c>
      <c r="D210" s="169" t="str">
        <f>IF(見積明細!D210="","",見積明細!D210)</f>
        <v/>
      </c>
    </row>
    <row r="211" spans="2:46" x14ac:dyDescent="0.15">
      <c r="B211" s="157" t="str">
        <f>IF(見積明細!B211="","",見積明細!B211)</f>
        <v/>
      </c>
      <c r="C211" s="158" t="str">
        <f>IF(見積明細!C211="","",見積明細!C211)</f>
        <v/>
      </c>
      <c r="D211" s="169" t="str">
        <f>IF(見積明細!D211="","",見積明細!D211)</f>
        <v/>
      </c>
    </row>
    <row r="212" spans="2:46" x14ac:dyDescent="0.15">
      <c r="B212" s="157" t="str">
        <f>IF(見積明細!B212="","",見積明細!B212)</f>
        <v/>
      </c>
      <c r="C212" s="158" t="str">
        <f>IF(見積明細!C212="","",見積明細!C212)</f>
        <v/>
      </c>
      <c r="D212" s="169" t="str">
        <f>IF(見積明細!D212="","",見積明細!D212)</f>
        <v/>
      </c>
    </row>
    <row r="213" spans="2:46" x14ac:dyDescent="0.15">
      <c r="B213" s="157" t="str">
        <f>IF(見積明細!B213="","",見積明細!B213)</f>
        <v/>
      </c>
      <c r="C213" s="158" t="str">
        <f>IF(見積明細!C213="","",見積明細!C213)</f>
        <v/>
      </c>
      <c r="D213" s="169" t="str">
        <f>IF(見積明細!D213="","",見積明細!D213)</f>
        <v/>
      </c>
    </row>
    <row r="214" spans="2:46" x14ac:dyDescent="0.15">
      <c r="B214" s="157" t="str">
        <f>IF(見積明細!B214="","",見積明細!B214)</f>
        <v/>
      </c>
      <c r="C214" s="158" t="str">
        <f>IF(見積明細!C214="","",見積明細!C214)</f>
        <v/>
      </c>
      <c r="D214" s="169" t="str">
        <f>IF(見積明細!D214="","",見積明細!D214)</f>
        <v/>
      </c>
    </row>
    <row r="215" spans="2:46" x14ac:dyDescent="0.15">
      <c r="B215" s="157" t="str">
        <f>IF(見積明細!B215="","",見積明細!B215)</f>
        <v/>
      </c>
      <c r="C215" s="158" t="str">
        <f>IF(見積明細!C215="","",見積明細!C215)</f>
        <v/>
      </c>
      <c r="D215" s="169" t="str">
        <f>IF(見積明細!D215="","",見積明細!D215)</f>
        <v/>
      </c>
    </row>
    <row r="216" spans="2:46" x14ac:dyDescent="0.15">
      <c r="B216" s="157" t="str">
        <f>IF(見積明細!B216="","",見積明細!B216)</f>
        <v/>
      </c>
      <c r="C216" s="158" t="str">
        <f>IF(見積明細!C216="","",見積明細!C216)</f>
        <v/>
      </c>
      <c r="D216" s="169" t="str">
        <f>IF(見積明細!D216="","",見積明細!D216)</f>
        <v/>
      </c>
    </row>
    <row r="217" spans="2:46" x14ac:dyDescent="0.15">
      <c r="B217" s="157" t="str">
        <f>IF(見積明細!B217="","",見積明細!B217)</f>
        <v/>
      </c>
      <c r="C217" s="158" t="str">
        <f>IF(見積明細!C217="","",見積明細!C217)</f>
        <v/>
      </c>
      <c r="D217" s="169" t="str">
        <f>IF(見積明細!D217="","",見積明細!D217)</f>
        <v/>
      </c>
    </row>
    <row r="218" spans="2:46" x14ac:dyDescent="0.15">
      <c r="B218" s="157" t="str">
        <f>IF(見積明細!B218="","",見積明細!B218)</f>
        <v/>
      </c>
      <c r="C218" s="158" t="str">
        <f>IF(見積明細!C218="","",見積明細!C218)</f>
        <v/>
      </c>
      <c r="D218" s="169" t="str">
        <f>IF(見積明細!D218="","",見積明細!D218)</f>
        <v/>
      </c>
    </row>
    <row r="219" spans="2:46" x14ac:dyDescent="0.15">
      <c r="B219" s="157" t="str">
        <f>IF(見積明細!B219="","",見積明細!B219)</f>
        <v/>
      </c>
      <c r="C219" s="158" t="str">
        <f>IF(見積明細!C219="","",見積明細!C219)</f>
        <v/>
      </c>
      <c r="D219" s="169" t="str">
        <f>IF(見積明細!D219="","",見積明細!D219)</f>
        <v/>
      </c>
    </row>
    <row r="220" spans="2:46" x14ac:dyDescent="0.15">
      <c r="B220" s="157" t="str">
        <f>IF(見積明細!B220="","",見積明細!B220)</f>
        <v/>
      </c>
      <c r="C220" s="158" t="str">
        <f>IF(見積明細!C220="","",見積明細!C220)</f>
        <v/>
      </c>
      <c r="D220" s="169" t="str">
        <f>IF(見積明細!D220="","",見積明細!D220)</f>
        <v/>
      </c>
    </row>
    <row r="221" spans="2:46" x14ac:dyDescent="0.15">
      <c r="B221" s="157" t="str">
        <f>IF(見積明細!B221="","",見積明細!B221)</f>
        <v/>
      </c>
      <c r="C221" s="158" t="str">
        <f>IF(見積明細!C221="","",見積明細!C221)</f>
        <v/>
      </c>
      <c r="D221" s="169" t="str">
        <f>IF(見積明細!D221="","",見積明細!D221)</f>
        <v/>
      </c>
    </row>
    <row r="222" spans="2:46" x14ac:dyDescent="0.15">
      <c r="B222" s="157" t="str">
        <f>IF(見積明細!B222="","",見積明細!B222)</f>
        <v/>
      </c>
      <c r="C222" s="158" t="str">
        <f>IF(見積明細!C222="","",見積明細!C222)</f>
        <v/>
      </c>
      <c r="D222" s="169" t="str">
        <f>IF(見積明細!D222="","",見積明細!D222)</f>
        <v/>
      </c>
    </row>
    <row r="223" spans="2:46" x14ac:dyDescent="0.15">
      <c r="B223" s="157" t="str">
        <f>IF(見積明細!B223="","",見積明細!B223)</f>
        <v/>
      </c>
      <c r="C223" s="158" t="str">
        <f>IF(見積明細!C223="","",見積明細!C223)</f>
        <v/>
      </c>
      <c r="D223" s="169" t="str">
        <f>IF(見積明細!D223="","",見積明細!D223)</f>
        <v/>
      </c>
    </row>
    <row r="224" spans="2:46" x14ac:dyDescent="0.15">
      <c r="B224" s="157" t="str">
        <f>IF(見積明細!B224="","",見積明細!B224)</f>
        <v/>
      </c>
      <c r="C224" s="158" t="str">
        <f>IF(見積明細!C224="","",見積明細!C224)</f>
        <v/>
      </c>
      <c r="D224" s="169" t="str">
        <f>IF(見積明細!D224="","",見積明細!D224)</f>
        <v/>
      </c>
    </row>
    <row r="225" spans="2:4" x14ac:dyDescent="0.15">
      <c r="B225" s="157" t="str">
        <f>IF(見積明細!B225="","",見積明細!B225)</f>
        <v/>
      </c>
      <c r="C225" s="158" t="str">
        <f>IF(見積明細!C225="","",見積明細!C225)</f>
        <v/>
      </c>
      <c r="D225" s="169" t="str">
        <f>IF(見積明細!D225="","",見積明細!D225)</f>
        <v/>
      </c>
    </row>
    <row r="226" spans="2:4" x14ac:dyDescent="0.15">
      <c r="B226" s="157" t="str">
        <f>IF(見積明細!B226="","",見積明細!B226)</f>
        <v/>
      </c>
      <c r="C226" s="158" t="str">
        <f>IF(見積明細!C226="","",見積明細!C226)</f>
        <v/>
      </c>
      <c r="D226" s="169" t="str">
        <f>IF(見積明細!D226="","",見積明細!D226)</f>
        <v/>
      </c>
    </row>
    <row r="227" spans="2:4" x14ac:dyDescent="0.15">
      <c r="B227" s="157" t="str">
        <f>IF(見積明細!B227="","",見積明細!B227)</f>
        <v/>
      </c>
      <c r="C227" s="158" t="str">
        <f>IF(見積明細!C227="","",見積明細!C227)</f>
        <v/>
      </c>
      <c r="D227" s="169" t="str">
        <f>IF(見積明細!D227="","",見積明細!D227)</f>
        <v/>
      </c>
    </row>
    <row r="228" spans="2:4" x14ac:dyDescent="0.15">
      <c r="B228" s="157" t="str">
        <f>IF(見積明細!B228="","",見積明細!B228)</f>
        <v/>
      </c>
      <c r="C228" s="158" t="str">
        <f>IF(見積明細!C228="","",見積明細!C228)</f>
        <v/>
      </c>
      <c r="D228" s="169" t="str">
        <f>IF(見積明細!D228="","",見積明細!D228)</f>
        <v/>
      </c>
    </row>
    <row r="229" spans="2:4" x14ac:dyDescent="0.15">
      <c r="B229" s="157" t="str">
        <f>IF(見積明細!B229="","",見積明細!B229)</f>
        <v/>
      </c>
      <c r="C229" s="158" t="str">
        <f>IF(見積明細!C229="","",見積明細!C229)</f>
        <v/>
      </c>
      <c r="D229" s="169" t="str">
        <f>IF(見積明細!D229="","",見積明細!D229)</f>
        <v/>
      </c>
    </row>
    <row r="230" spans="2:4" x14ac:dyDescent="0.15">
      <c r="B230" s="157" t="str">
        <f>IF(見積明細!B230="","",見積明細!B230)</f>
        <v/>
      </c>
      <c r="C230" s="158" t="str">
        <f>IF(見積明細!C230="","",見積明細!C230)</f>
        <v/>
      </c>
      <c r="D230" s="169" t="str">
        <f>IF(見積明細!D230="","",見積明細!D230)</f>
        <v/>
      </c>
    </row>
    <row r="231" spans="2:4" x14ac:dyDescent="0.15">
      <c r="B231" s="157" t="str">
        <f>IF(見積明細!B231="","",見積明細!B231)</f>
        <v/>
      </c>
      <c r="C231" s="158" t="str">
        <f>IF(見積明細!C231="","",見積明細!C231)</f>
        <v/>
      </c>
      <c r="D231" s="169" t="str">
        <f>IF(見積明細!D231="","",見積明細!D231)</f>
        <v/>
      </c>
    </row>
    <row r="232" spans="2:4" x14ac:dyDescent="0.15">
      <c r="B232" s="157" t="str">
        <f>IF(見積明細!B232="","",見積明細!B232)</f>
        <v/>
      </c>
      <c r="C232" s="158" t="str">
        <f>IF(見積明細!C232="","",見積明細!C232)</f>
        <v/>
      </c>
      <c r="D232" s="169" t="str">
        <f>IF(見積明細!D232="","",見積明細!D232)</f>
        <v/>
      </c>
    </row>
    <row r="233" spans="2:4" x14ac:dyDescent="0.15">
      <c r="B233" s="157" t="str">
        <f>IF(見積明細!B233="","",見積明細!B233)</f>
        <v/>
      </c>
      <c r="C233" s="158" t="str">
        <f>IF(見積明細!C233="","",見積明細!C233)</f>
        <v/>
      </c>
      <c r="D233" s="169" t="str">
        <f>IF(見積明細!D233="","",見積明細!D233)</f>
        <v/>
      </c>
    </row>
    <row r="234" spans="2:4" x14ac:dyDescent="0.15">
      <c r="B234" s="157" t="str">
        <f>IF(見積明細!B234="","",見積明細!B234)</f>
        <v/>
      </c>
      <c r="C234" s="158" t="str">
        <f>IF(見積明細!C234="","",見積明細!C234)</f>
        <v/>
      </c>
      <c r="D234" s="169" t="str">
        <f>IF(見積明細!D234="","",見積明細!D234)</f>
        <v/>
      </c>
    </row>
    <row r="235" spans="2:4" x14ac:dyDescent="0.15">
      <c r="B235" s="157" t="str">
        <f>IF(見積明細!B235="","",見積明細!B235)</f>
        <v/>
      </c>
      <c r="C235" s="158" t="str">
        <f>IF(見積明細!C235="","",見積明細!C235)</f>
        <v/>
      </c>
      <c r="D235" s="169" t="str">
        <f>IF(見積明細!D235="","",見積明細!D235)</f>
        <v/>
      </c>
    </row>
    <row r="236" spans="2:4" x14ac:dyDescent="0.15">
      <c r="B236" s="157" t="str">
        <f>IF(見積明細!B236="","",見積明細!B236)</f>
        <v/>
      </c>
      <c r="C236" s="158" t="str">
        <f>IF(見積明細!C236="","",見積明細!C236)</f>
        <v/>
      </c>
      <c r="D236" s="169" t="str">
        <f>IF(見積明細!D236="","",見積明細!D236)</f>
        <v/>
      </c>
    </row>
    <row r="237" spans="2:4" x14ac:dyDescent="0.15">
      <c r="B237" s="157" t="str">
        <f>IF(見積明細!B237="","",見積明細!B237)</f>
        <v/>
      </c>
      <c r="C237" s="158" t="str">
        <f>IF(見積明細!C237="","",見積明細!C237)</f>
        <v/>
      </c>
      <c r="D237" s="169" t="str">
        <f>IF(見積明細!D237="","",見積明細!D237)</f>
        <v/>
      </c>
    </row>
    <row r="238" spans="2:4" x14ac:dyDescent="0.15">
      <c r="B238" s="157" t="str">
        <f>IF(見積明細!B238="","",見積明細!B238)</f>
        <v/>
      </c>
      <c r="C238" s="158" t="str">
        <f>IF(見積明細!C238="","",見積明細!C238)</f>
        <v/>
      </c>
      <c r="D238" s="169" t="str">
        <f>IF(見積明細!D238="","",見積明細!D238)</f>
        <v/>
      </c>
    </row>
    <row r="239" spans="2:4" x14ac:dyDescent="0.15">
      <c r="B239" s="157" t="str">
        <f>IF(見積明細!B239="","",見積明細!B239)</f>
        <v/>
      </c>
      <c r="C239" s="158" t="str">
        <f>IF(見積明細!C239="","",見積明細!C239)</f>
        <v/>
      </c>
      <c r="D239" s="169" t="str">
        <f>IF(見積明細!D239="","",見積明細!D239)</f>
        <v/>
      </c>
    </row>
    <row r="240" spans="2:4" x14ac:dyDescent="0.15">
      <c r="B240" s="157" t="str">
        <f>IF(見積明細!B240="","",見積明細!B240)</f>
        <v/>
      </c>
      <c r="C240" s="158" t="str">
        <f>IF(見積明細!C240="","",見積明細!C240)</f>
        <v/>
      </c>
      <c r="D240" s="169" t="str">
        <f>IF(見積明細!D240="","",見積明細!D240)</f>
        <v/>
      </c>
    </row>
    <row r="241" spans="2:4" x14ac:dyDescent="0.15">
      <c r="B241" s="157" t="str">
        <f>IF(見積明細!B241="","",見積明細!B241)</f>
        <v/>
      </c>
      <c r="C241" s="158" t="str">
        <f>IF(見積明細!C241="","",見積明細!C241)</f>
        <v/>
      </c>
      <c r="D241" s="169" t="str">
        <f>IF(見積明細!D241="","",見積明細!D241)</f>
        <v/>
      </c>
    </row>
    <row r="242" spans="2:4" x14ac:dyDescent="0.15">
      <c r="B242" s="157" t="str">
        <f>IF(見積明細!B242="","",見積明細!B242)</f>
        <v/>
      </c>
      <c r="C242" s="158" t="str">
        <f>IF(見積明細!C242="","",見積明細!C242)</f>
        <v/>
      </c>
      <c r="D242" s="169" t="str">
        <f>IF(見積明細!D242="","",見積明細!D242)</f>
        <v/>
      </c>
    </row>
    <row r="243" spans="2:4" x14ac:dyDescent="0.15">
      <c r="B243" s="157" t="str">
        <f>IF(見積明細!B243="","",見積明細!B243)</f>
        <v/>
      </c>
      <c r="C243" s="158" t="str">
        <f>IF(見積明細!C243="","",見積明細!C243)</f>
        <v/>
      </c>
      <c r="D243" s="169" t="str">
        <f>IF(見積明細!D243="","",見積明細!D243)</f>
        <v/>
      </c>
    </row>
    <row r="244" spans="2:4" x14ac:dyDescent="0.15">
      <c r="B244" s="157" t="str">
        <f>IF(見積明細!B244="","",見積明細!B244)</f>
        <v/>
      </c>
      <c r="C244" s="158" t="str">
        <f>IF(見積明細!C244="","",見積明細!C244)</f>
        <v/>
      </c>
      <c r="D244" s="169" t="str">
        <f>IF(見積明細!D244="","",見積明細!D244)</f>
        <v/>
      </c>
    </row>
    <row r="245" spans="2:4" x14ac:dyDescent="0.15">
      <c r="B245" s="157" t="str">
        <f>IF(見積明細!B245="","",見積明細!B245)</f>
        <v/>
      </c>
      <c r="C245" s="158" t="str">
        <f>IF(見積明細!C245="","",見積明細!C245)</f>
        <v/>
      </c>
      <c r="D245" s="169" t="str">
        <f>IF(見積明細!D245="","",見積明細!D245)</f>
        <v/>
      </c>
    </row>
    <row r="246" spans="2:4" x14ac:dyDescent="0.15">
      <c r="B246" s="157" t="str">
        <f>IF(見積明細!B246="","",見積明細!B246)</f>
        <v/>
      </c>
      <c r="C246" s="158" t="str">
        <f>IF(見積明細!C246="","",見積明細!C246)</f>
        <v/>
      </c>
      <c r="D246" s="169" t="str">
        <f>IF(見積明細!D246="","",見積明細!D246)</f>
        <v/>
      </c>
    </row>
    <row r="247" spans="2:4" x14ac:dyDescent="0.15">
      <c r="B247" s="157" t="str">
        <f>IF(見積明細!B247="","",見積明細!B247)</f>
        <v/>
      </c>
      <c r="C247" s="158" t="str">
        <f>IF(見積明細!C247="","",見積明細!C247)</f>
        <v/>
      </c>
      <c r="D247" s="169" t="str">
        <f>IF(見積明細!D247="","",見積明細!D247)</f>
        <v/>
      </c>
    </row>
    <row r="248" spans="2:4" x14ac:dyDescent="0.15">
      <c r="B248" s="157" t="str">
        <f>IF(見積明細!B248="","",見積明細!B248)</f>
        <v/>
      </c>
      <c r="C248" s="158" t="str">
        <f>IF(見積明細!C248="","",見積明細!C248)</f>
        <v/>
      </c>
      <c r="D248" s="169" t="str">
        <f>IF(見積明細!D248="","",見積明細!D248)</f>
        <v/>
      </c>
    </row>
    <row r="249" spans="2:4" x14ac:dyDescent="0.15">
      <c r="B249" s="157" t="str">
        <f>IF(見積明細!B249="","",見積明細!B249)</f>
        <v/>
      </c>
      <c r="C249" s="158" t="str">
        <f>IF(見積明細!C249="","",見積明細!C249)</f>
        <v/>
      </c>
      <c r="D249" s="169" t="str">
        <f>IF(見積明細!D249="","",見積明細!D249)</f>
        <v/>
      </c>
    </row>
    <row r="250" spans="2:4" x14ac:dyDescent="0.15">
      <c r="B250" s="157" t="str">
        <f>IF(見積明細!B250="","",見積明細!B250)</f>
        <v/>
      </c>
      <c r="C250" s="158" t="str">
        <f>IF(見積明細!C250="","",見積明細!C250)</f>
        <v/>
      </c>
      <c r="D250" s="169" t="str">
        <f>IF(見積明細!D250="","",見積明細!D250)</f>
        <v/>
      </c>
    </row>
    <row r="251" spans="2:4" x14ac:dyDescent="0.15">
      <c r="B251" s="157" t="str">
        <f>IF(見積明細!B251="","",見積明細!B251)</f>
        <v/>
      </c>
      <c r="C251" s="158" t="str">
        <f>IF(見積明細!C251="","",見積明細!C251)</f>
        <v/>
      </c>
      <c r="D251" s="169" t="str">
        <f>IF(見積明細!D251="","",見積明細!D251)</f>
        <v/>
      </c>
    </row>
    <row r="252" spans="2:4" x14ac:dyDescent="0.15">
      <c r="B252" s="157" t="str">
        <f>IF(見積明細!B252="","",見積明細!B252)</f>
        <v/>
      </c>
      <c r="C252" s="158" t="str">
        <f>IF(見積明細!C252="","",見積明細!C252)</f>
        <v/>
      </c>
      <c r="D252" s="169" t="str">
        <f>IF(見積明細!D252="","",見積明細!D252)</f>
        <v/>
      </c>
    </row>
    <row r="253" spans="2:4" x14ac:dyDescent="0.15">
      <c r="B253" s="157" t="str">
        <f>IF(見積明細!B253="","",見積明細!B253)</f>
        <v/>
      </c>
      <c r="C253" s="158" t="str">
        <f>IF(見積明細!C253="","",見積明細!C253)</f>
        <v/>
      </c>
      <c r="D253" s="169" t="str">
        <f>IF(見積明細!D253="","",見積明細!D253)</f>
        <v/>
      </c>
    </row>
    <row r="254" spans="2:4" x14ac:dyDescent="0.15">
      <c r="B254" s="157" t="str">
        <f>IF(見積明細!B254="","",見積明細!B254)</f>
        <v/>
      </c>
      <c r="C254" s="158" t="str">
        <f>IF(見積明細!C254="","",見積明細!C254)</f>
        <v/>
      </c>
      <c r="D254" s="169" t="str">
        <f>IF(見積明細!D254="","",見積明細!D254)</f>
        <v/>
      </c>
    </row>
    <row r="255" spans="2:4" x14ac:dyDescent="0.15">
      <c r="B255" s="157" t="str">
        <f>IF(見積明細!B255="","",見積明細!B255)</f>
        <v/>
      </c>
      <c r="C255" s="158" t="str">
        <f>IF(見積明細!C255="","",見積明細!C255)</f>
        <v/>
      </c>
      <c r="D255" s="169" t="str">
        <f>IF(見積明細!D255="","",見積明細!D255)</f>
        <v/>
      </c>
    </row>
    <row r="256" spans="2:4" x14ac:dyDescent="0.15">
      <c r="B256" s="157" t="str">
        <f>IF(見積明細!B256="","",見積明細!B256)</f>
        <v/>
      </c>
      <c r="C256" s="158" t="str">
        <f>IF(見積明細!C256="","",見積明細!C256)</f>
        <v/>
      </c>
      <c r="D256" s="169" t="str">
        <f>IF(見積明細!D256="","",見積明細!D256)</f>
        <v/>
      </c>
    </row>
    <row r="257" spans="2:4" x14ac:dyDescent="0.15">
      <c r="B257" s="157" t="str">
        <f>IF(見積明細!B257="","",見積明細!B257)</f>
        <v/>
      </c>
      <c r="C257" s="158" t="str">
        <f>IF(見積明細!C257="","",見積明細!C257)</f>
        <v/>
      </c>
      <c r="D257" s="169" t="str">
        <f>IF(見積明細!D257="","",見積明細!D257)</f>
        <v/>
      </c>
    </row>
    <row r="258" spans="2:4" x14ac:dyDescent="0.15">
      <c r="B258" s="157" t="str">
        <f>IF(見積明細!B258="","",見積明細!B258)</f>
        <v/>
      </c>
      <c r="C258" s="158" t="str">
        <f>IF(見積明細!C258="","",見積明細!C258)</f>
        <v/>
      </c>
      <c r="D258" s="169" t="str">
        <f>IF(見積明細!D258="","",見積明細!D258)</f>
        <v/>
      </c>
    </row>
    <row r="259" spans="2:4" x14ac:dyDescent="0.15">
      <c r="B259" s="157" t="str">
        <f>IF(見積明細!B259="","",見積明細!B259)</f>
        <v/>
      </c>
      <c r="C259" s="158" t="str">
        <f>IF(見積明細!C259="","",見積明細!C259)</f>
        <v/>
      </c>
      <c r="D259" s="169" t="str">
        <f>IF(見積明細!D259="","",見積明細!D259)</f>
        <v/>
      </c>
    </row>
    <row r="260" spans="2:4" x14ac:dyDescent="0.15">
      <c r="B260" s="157" t="str">
        <f>IF(見積明細!B260="","",見積明細!B260)</f>
        <v/>
      </c>
      <c r="C260" s="158" t="str">
        <f>IF(見積明細!C260="","",見積明細!C260)</f>
        <v/>
      </c>
      <c r="D260" s="169" t="str">
        <f>IF(見積明細!D260="","",見積明細!D260)</f>
        <v/>
      </c>
    </row>
    <row r="261" spans="2:4" x14ac:dyDescent="0.15">
      <c r="B261" s="157" t="str">
        <f>IF(見積明細!B261="","",見積明細!B261)</f>
        <v/>
      </c>
      <c r="C261" s="158" t="str">
        <f>IF(見積明細!C261="","",見積明細!C261)</f>
        <v/>
      </c>
      <c r="D261" s="169" t="str">
        <f>IF(見積明細!D261="","",見積明細!D261)</f>
        <v/>
      </c>
    </row>
    <row r="262" spans="2:4" x14ac:dyDescent="0.15">
      <c r="B262" s="157" t="str">
        <f>IF(見積明細!B262="","",見積明細!B262)</f>
        <v/>
      </c>
      <c r="C262" s="158" t="str">
        <f>IF(見積明細!C262="","",見積明細!C262)</f>
        <v/>
      </c>
      <c r="D262" s="169" t="str">
        <f>IF(見積明細!D262="","",見積明細!D262)</f>
        <v/>
      </c>
    </row>
    <row r="263" spans="2:4" x14ac:dyDescent="0.15">
      <c r="B263" s="157" t="str">
        <f>IF(見積明細!B263="","",見積明細!B263)</f>
        <v/>
      </c>
      <c r="C263" s="158" t="str">
        <f>IF(見積明細!C263="","",見積明細!C263)</f>
        <v/>
      </c>
      <c r="D263" s="169" t="str">
        <f>IF(見積明細!D263="","",見積明細!D263)</f>
        <v/>
      </c>
    </row>
    <row r="264" spans="2:4" x14ac:dyDescent="0.15">
      <c r="B264" s="157" t="str">
        <f>IF(見積明細!B264="","",見積明細!B264)</f>
        <v/>
      </c>
      <c r="C264" s="158" t="str">
        <f>IF(見積明細!C264="","",見積明細!C264)</f>
        <v/>
      </c>
      <c r="D264" s="169" t="str">
        <f>IF(見積明細!D264="","",見積明細!D264)</f>
        <v/>
      </c>
    </row>
    <row r="265" spans="2:4" x14ac:dyDescent="0.15">
      <c r="B265" s="157" t="str">
        <f>IF(見積明細!B265="","",見積明細!B265)</f>
        <v/>
      </c>
      <c r="C265" s="158" t="str">
        <f>IF(見積明細!C265="","",見積明細!C265)</f>
        <v/>
      </c>
      <c r="D265" s="169" t="str">
        <f>IF(見積明細!D265="","",見積明細!D265)</f>
        <v/>
      </c>
    </row>
    <row r="266" spans="2:4" x14ac:dyDescent="0.15">
      <c r="B266" s="157" t="str">
        <f>IF(見積明細!B266="","",見積明細!B266)</f>
        <v/>
      </c>
      <c r="C266" s="158" t="str">
        <f>IF(見積明細!C266="","",見積明細!C266)</f>
        <v/>
      </c>
      <c r="D266" s="169" t="str">
        <f>IF(見積明細!D266="","",見積明細!D266)</f>
        <v/>
      </c>
    </row>
    <row r="267" spans="2:4" x14ac:dyDescent="0.15">
      <c r="B267" s="157" t="str">
        <f>IF(見積明細!B267="","",見積明細!B267)</f>
        <v/>
      </c>
      <c r="C267" s="158" t="str">
        <f>IF(見積明細!C267="","",見積明細!C267)</f>
        <v/>
      </c>
      <c r="D267" s="169" t="str">
        <f>IF(見積明細!D267="","",見積明細!D267)</f>
        <v/>
      </c>
    </row>
    <row r="268" spans="2:4" x14ac:dyDescent="0.15">
      <c r="B268" s="157" t="str">
        <f>IF(見積明細!B268="","",見積明細!B268)</f>
        <v/>
      </c>
      <c r="C268" s="158" t="str">
        <f>IF(見積明細!C268="","",見積明細!C268)</f>
        <v/>
      </c>
      <c r="D268" s="169" t="str">
        <f>IF(見積明細!D268="","",見積明細!D268)</f>
        <v/>
      </c>
    </row>
    <row r="269" spans="2:4" x14ac:dyDescent="0.15">
      <c r="B269" s="157" t="str">
        <f>IF(見積明細!B269="","",見積明細!B269)</f>
        <v/>
      </c>
      <c r="C269" s="158" t="str">
        <f>IF(見積明細!C269="","",見積明細!C269)</f>
        <v/>
      </c>
      <c r="D269" s="169" t="str">
        <f>IF(見積明細!D269="","",見積明細!D269)</f>
        <v/>
      </c>
    </row>
    <row r="270" spans="2:4" x14ac:dyDescent="0.15">
      <c r="B270" s="157" t="str">
        <f>IF(見積明細!B270="","",見積明細!B270)</f>
        <v/>
      </c>
      <c r="C270" s="158" t="str">
        <f>IF(見積明細!C270="","",見積明細!C270)</f>
        <v/>
      </c>
      <c r="D270" s="169" t="str">
        <f>IF(見積明細!D270="","",見積明細!D270)</f>
        <v/>
      </c>
    </row>
    <row r="271" spans="2:4" x14ac:dyDescent="0.15">
      <c r="B271" s="157" t="str">
        <f>IF(見積明細!B271="","",見積明細!B271)</f>
        <v/>
      </c>
      <c r="C271" s="158" t="str">
        <f>IF(見積明細!C271="","",見積明細!C271)</f>
        <v/>
      </c>
      <c r="D271" s="169" t="str">
        <f>IF(見積明細!D271="","",見積明細!D271)</f>
        <v/>
      </c>
    </row>
    <row r="272" spans="2:4" x14ac:dyDescent="0.15">
      <c r="B272" s="157" t="str">
        <f>IF(見積明細!B272="","",見積明細!B272)</f>
        <v/>
      </c>
      <c r="C272" s="158" t="str">
        <f>IF(見積明細!C272="","",見積明細!C272)</f>
        <v/>
      </c>
      <c r="D272" s="169" t="str">
        <f>IF(見積明細!D272="","",見積明細!D272)</f>
        <v/>
      </c>
    </row>
    <row r="273" spans="2:4" x14ac:dyDescent="0.15">
      <c r="B273" s="157" t="str">
        <f>IF(見積明細!B273="","",見積明細!B273)</f>
        <v/>
      </c>
      <c r="C273" s="158" t="str">
        <f>IF(見積明細!C273="","",見積明細!C273)</f>
        <v/>
      </c>
      <c r="D273" s="169" t="str">
        <f>IF(見積明細!D273="","",見積明細!D273)</f>
        <v/>
      </c>
    </row>
    <row r="274" spans="2:4" x14ac:dyDescent="0.15">
      <c r="B274" s="157" t="str">
        <f>IF(見積明細!B274="","",見積明細!B274)</f>
        <v/>
      </c>
      <c r="C274" s="158" t="str">
        <f>IF(見積明細!C274="","",見積明細!C274)</f>
        <v/>
      </c>
      <c r="D274" s="169" t="str">
        <f>IF(見積明細!D274="","",見積明細!D274)</f>
        <v/>
      </c>
    </row>
    <row r="275" spans="2:4" x14ac:dyDescent="0.15">
      <c r="B275" s="157" t="str">
        <f>IF(見積明細!B275="","",見積明細!B275)</f>
        <v/>
      </c>
      <c r="C275" s="158" t="str">
        <f>IF(見積明細!C275="","",見積明細!C275)</f>
        <v/>
      </c>
      <c r="D275" s="169" t="str">
        <f>IF(見積明細!D275="","",見積明細!D275)</f>
        <v/>
      </c>
    </row>
    <row r="276" spans="2:4" x14ac:dyDescent="0.15">
      <c r="B276" s="157" t="str">
        <f>IF(見積明細!B276="","",見積明細!B276)</f>
        <v/>
      </c>
      <c r="C276" s="158" t="str">
        <f>IF(見積明細!C276="","",見積明細!C276)</f>
        <v/>
      </c>
      <c r="D276" s="169" t="str">
        <f>IF(見積明細!D276="","",見積明細!D276)</f>
        <v/>
      </c>
    </row>
    <row r="277" spans="2:4" x14ac:dyDescent="0.15">
      <c r="B277" s="157" t="str">
        <f>IF(見積明細!B277="","",見積明細!B277)</f>
        <v/>
      </c>
      <c r="C277" s="158" t="str">
        <f>IF(見積明細!C277="","",見積明細!C277)</f>
        <v/>
      </c>
      <c r="D277" s="169" t="str">
        <f>IF(見積明細!D277="","",見積明細!D277)</f>
        <v/>
      </c>
    </row>
    <row r="278" spans="2:4" x14ac:dyDescent="0.15">
      <c r="B278" s="157" t="str">
        <f>IF(見積明細!B278="","",見積明細!B278)</f>
        <v/>
      </c>
      <c r="C278" s="158" t="str">
        <f>IF(見積明細!C278="","",見積明細!C278)</f>
        <v/>
      </c>
      <c r="D278" s="169" t="str">
        <f>IF(見積明細!D278="","",見積明細!D278)</f>
        <v/>
      </c>
    </row>
    <row r="279" spans="2:4" x14ac:dyDescent="0.15">
      <c r="B279" s="157" t="str">
        <f>IF(見積明細!B279="","",見積明細!B279)</f>
        <v/>
      </c>
      <c r="C279" s="158" t="str">
        <f>IF(見積明細!C279="","",見積明細!C279)</f>
        <v/>
      </c>
      <c r="D279" s="169" t="str">
        <f>IF(見積明細!D279="","",見積明細!D279)</f>
        <v/>
      </c>
    </row>
    <row r="280" spans="2:4" x14ac:dyDescent="0.15">
      <c r="B280" s="157" t="str">
        <f>IF(見積明細!B280="","",見積明細!B280)</f>
        <v/>
      </c>
      <c r="C280" s="158" t="str">
        <f>IF(見積明細!C280="","",見積明細!C280)</f>
        <v/>
      </c>
      <c r="D280" s="169" t="str">
        <f>IF(見積明細!D280="","",見積明細!D280)</f>
        <v/>
      </c>
    </row>
    <row r="281" spans="2:4" x14ac:dyDescent="0.15">
      <c r="B281" s="157" t="str">
        <f>IF(見積明細!B281="","",見積明細!B281)</f>
        <v/>
      </c>
      <c r="C281" s="158" t="str">
        <f>IF(見積明細!C281="","",見積明細!C281)</f>
        <v/>
      </c>
      <c r="D281" s="169" t="str">
        <f>IF(見積明細!D281="","",見積明細!D281)</f>
        <v/>
      </c>
    </row>
    <row r="282" spans="2:4" x14ac:dyDescent="0.15">
      <c r="B282" s="157" t="str">
        <f>IF(見積明細!B282="","",見積明細!B282)</f>
        <v/>
      </c>
      <c r="C282" s="158" t="str">
        <f>IF(見積明細!C282="","",見積明細!C282)</f>
        <v/>
      </c>
      <c r="D282" s="169" t="str">
        <f>IF(見積明細!D282="","",見積明細!D282)</f>
        <v/>
      </c>
    </row>
    <row r="283" spans="2:4" x14ac:dyDescent="0.15">
      <c r="B283" s="157" t="str">
        <f>IF(見積明細!B283="","",見積明細!B283)</f>
        <v/>
      </c>
      <c r="C283" s="158" t="str">
        <f>IF(見積明細!C283="","",見積明細!C283)</f>
        <v/>
      </c>
      <c r="D283" s="169" t="str">
        <f>IF(見積明細!D283="","",見積明細!D283)</f>
        <v/>
      </c>
    </row>
    <row r="284" spans="2:4" x14ac:dyDescent="0.15">
      <c r="B284" s="157" t="str">
        <f>IF(見積明細!B284="","",見積明細!B284)</f>
        <v/>
      </c>
      <c r="C284" s="158" t="str">
        <f>IF(見積明細!C284="","",見積明細!C284)</f>
        <v/>
      </c>
      <c r="D284" s="169" t="str">
        <f>IF(見積明細!D284="","",見積明細!D284)</f>
        <v/>
      </c>
    </row>
    <row r="285" spans="2:4" x14ac:dyDescent="0.15">
      <c r="B285" s="157" t="str">
        <f>IF(見積明細!B285="","",見積明細!B285)</f>
        <v/>
      </c>
      <c r="C285" s="158" t="str">
        <f>IF(見積明細!C285="","",見積明細!C285)</f>
        <v/>
      </c>
      <c r="D285" s="169" t="str">
        <f>IF(見積明細!D285="","",見積明細!D285)</f>
        <v/>
      </c>
    </row>
    <row r="286" spans="2:4" x14ac:dyDescent="0.15">
      <c r="B286" s="157" t="str">
        <f>IF(見積明細!B286="","",見積明細!B286)</f>
        <v/>
      </c>
      <c r="C286" s="158" t="str">
        <f>IF(見積明細!C286="","",見積明細!C286)</f>
        <v/>
      </c>
      <c r="D286" s="169" t="str">
        <f>IF(見積明細!D286="","",見積明細!D286)</f>
        <v/>
      </c>
    </row>
    <row r="287" spans="2:4" x14ac:dyDescent="0.15">
      <c r="B287" s="157" t="str">
        <f>IF(見積明細!B287="","",見積明細!B287)</f>
        <v/>
      </c>
      <c r="C287" s="158" t="str">
        <f>IF(見積明細!C287="","",見積明細!C287)</f>
        <v/>
      </c>
      <c r="D287" s="169" t="str">
        <f>IF(見積明細!D287="","",見積明細!D287)</f>
        <v/>
      </c>
    </row>
    <row r="288" spans="2:4" x14ac:dyDescent="0.15">
      <c r="B288" s="157" t="str">
        <f>IF(見積明細!B288="","",見積明細!B288)</f>
        <v/>
      </c>
      <c r="C288" s="158" t="str">
        <f>IF(見積明細!C288="","",見積明細!C288)</f>
        <v/>
      </c>
      <c r="D288" s="169" t="str">
        <f>IF(見積明細!D288="","",見積明細!D288)</f>
        <v/>
      </c>
    </row>
    <row r="289" spans="2:4" x14ac:dyDescent="0.15">
      <c r="B289" s="157" t="str">
        <f>IF(見積明細!B289="","",見積明細!B289)</f>
        <v/>
      </c>
      <c r="C289" s="158" t="str">
        <f>IF(見積明細!C289="","",見積明細!C289)</f>
        <v/>
      </c>
      <c r="D289" s="169" t="str">
        <f>IF(見積明細!D289="","",見積明細!D289)</f>
        <v/>
      </c>
    </row>
    <row r="290" spans="2:4" x14ac:dyDescent="0.15">
      <c r="B290" s="157" t="str">
        <f>IF(見積明細!B290="","",見積明細!B290)</f>
        <v/>
      </c>
      <c r="C290" s="158" t="str">
        <f>IF(見積明細!C290="","",見積明細!C290)</f>
        <v/>
      </c>
      <c r="D290" s="169" t="str">
        <f>IF(見積明細!D290="","",見積明細!D290)</f>
        <v/>
      </c>
    </row>
    <row r="291" spans="2:4" x14ac:dyDescent="0.15">
      <c r="B291" s="157" t="str">
        <f>IF(見積明細!B291="","",見積明細!B291)</f>
        <v/>
      </c>
      <c r="C291" s="158" t="str">
        <f>IF(見積明細!C291="","",見積明細!C291)</f>
        <v/>
      </c>
      <c r="D291" s="169" t="str">
        <f>IF(見積明細!D291="","",見積明細!D291)</f>
        <v/>
      </c>
    </row>
    <row r="292" spans="2:4" x14ac:dyDescent="0.15">
      <c r="B292" s="157" t="str">
        <f>IF(見積明細!B292="","",見積明細!B292)</f>
        <v/>
      </c>
      <c r="C292" s="158" t="str">
        <f>IF(見積明細!C292="","",見積明細!C292)</f>
        <v/>
      </c>
      <c r="D292" s="169" t="str">
        <f>IF(見積明細!D292="","",見積明細!D292)</f>
        <v/>
      </c>
    </row>
    <row r="293" spans="2:4" x14ac:dyDescent="0.15">
      <c r="B293" s="157" t="str">
        <f>IF(見積明細!B293="","",見積明細!B293)</f>
        <v/>
      </c>
      <c r="C293" s="158" t="str">
        <f>IF(見積明細!C293="","",見積明細!C293)</f>
        <v/>
      </c>
      <c r="D293" s="169" t="str">
        <f>IF(見積明細!D293="","",見積明細!D293)</f>
        <v/>
      </c>
    </row>
    <row r="294" spans="2:4" x14ac:dyDescent="0.15">
      <c r="B294" s="157" t="str">
        <f>IF(見積明細!B294="","",見積明細!B294)</f>
        <v/>
      </c>
      <c r="C294" s="158" t="str">
        <f>IF(見積明細!C294="","",見積明細!C294)</f>
        <v/>
      </c>
      <c r="D294" s="169" t="str">
        <f>IF(見積明細!D294="","",見積明細!D294)</f>
        <v/>
      </c>
    </row>
    <row r="295" spans="2:4" x14ac:dyDescent="0.15">
      <c r="B295" s="157" t="str">
        <f>IF(見積明細!B295="","",見積明細!B295)</f>
        <v/>
      </c>
      <c r="C295" s="158" t="str">
        <f>IF(見積明細!C295="","",見積明細!C295)</f>
        <v/>
      </c>
      <c r="D295" s="169" t="str">
        <f>IF(見積明細!D295="","",見積明細!D295)</f>
        <v/>
      </c>
    </row>
    <row r="296" spans="2:4" x14ac:dyDescent="0.15">
      <c r="B296" s="157" t="str">
        <f>IF(見積明細!B296="","",見積明細!B296)</f>
        <v/>
      </c>
      <c r="C296" s="158" t="str">
        <f>IF(見積明細!C296="","",見積明細!C296)</f>
        <v/>
      </c>
      <c r="D296" s="169" t="str">
        <f>IF(見積明細!D296="","",見積明細!D296)</f>
        <v/>
      </c>
    </row>
    <row r="297" spans="2:4" x14ac:dyDescent="0.15">
      <c r="B297" s="157" t="str">
        <f>IF(見積明細!B297="","",見積明細!B297)</f>
        <v/>
      </c>
      <c r="C297" s="158" t="str">
        <f>IF(見積明細!C297="","",見積明細!C297)</f>
        <v/>
      </c>
      <c r="D297" s="169" t="str">
        <f>IF(見積明細!D297="","",見積明細!D297)</f>
        <v/>
      </c>
    </row>
    <row r="298" spans="2:4" x14ac:dyDescent="0.15">
      <c r="B298" s="157" t="str">
        <f>IF(見積明細!B298="","",見積明細!B298)</f>
        <v/>
      </c>
      <c r="C298" s="158" t="str">
        <f>IF(見積明細!C298="","",見積明細!C298)</f>
        <v/>
      </c>
      <c r="D298" s="169" t="str">
        <f>IF(見積明細!D298="","",見積明細!D298)</f>
        <v/>
      </c>
    </row>
    <row r="299" spans="2:4" x14ac:dyDescent="0.15">
      <c r="B299" s="157" t="str">
        <f>IF(見積明細!B299="","",見積明細!B299)</f>
        <v/>
      </c>
      <c r="C299" s="158" t="str">
        <f>IF(見積明細!C299="","",見積明細!C299)</f>
        <v/>
      </c>
      <c r="D299" s="169" t="str">
        <f>IF(見積明細!D299="","",見積明細!D299)</f>
        <v/>
      </c>
    </row>
    <row r="300" spans="2:4" x14ac:dyDescent="0.15">
      <c r="B300" s="157" t="str">
        <f>IF(見積明細!B300="","",見積明細!B300)</f>
        <v/>
      </c>
      <c r="C300" s="158" t="str">
        <f>IF(見積明細!C300="","",見積明細!C300)</f>
        <v/>
      </c>
      <c r="D300" s="169" t="str">
        <f>IF(見積明細!D300="","",見積明細!D300)</f>
        <v/>
      </c>
    </row>
    <row r="301" spans="2:4" x14ac:dyDescent="0.15">
      <c r="B301" s="157" t="str">
        <f>IF(見積明細!B301="","",見積明細!B301)</f>
        <v/>
      </c>
      <c r="C301" s="158" t="str">
        <f>IF(見積明細!C301="","",見積明細!C301)</f>
        <v/>
      </c>
      <c r="D301" s="169" t="str">
        <f>IF(見積明細!D301="","",見積明細!D301)</f>
        <v/>
      </c>
    </row>
    <row r="302" spans="2:4" x14ac:dyDescent="0.15">
      <c r="B302" s="157" t="str">
        <f>IF(見積明細!B302="","",見積明細!B302)</f>
        <v/>
      </c>
      <c r="C302" s="158" t="str">
        <f>IF(見積明細!C302="","",見積明細!C302)</f>
        <v/>
      </c>
      <c r="D302" s="169" t="str">
        <f>IF(見積明細!D302="","",見積明細!D302)</f>
        <v/>
      </c>
    </row>
    <row r="303" spans="2:4" x14ac:dyDescent="0.15">
      <c r="B303" s="157" t="str">
        <f>IF(見積明細!B303="","",見積明細!B303)</f>
        <v/>
      </c>
      <c r="C303" s="158" t="str">
        <f>IF(見積明細!C303="","",見積明細!C303)</f>
        <v/>
      </c>
      <c r="D303" s="169" t="str">
        <f>IF(見積明細!D303="","",見積明細!D303)</f>
        <v/>
      </c>
    </row>
    <row r="304" spans="2:4" x14ac:dyDescent="0.15">
      <c r="B304" s="157" t="str">
        <f>IF(見積明細!B304="","",見積明細!B304)</f>
        <v/>
      </c>
      <c r="C304" s="158" t="str">
        <f>IF(見積明細!C304="","",見積明細!C304)</f>
        <v/>
      </c>
      <c r="D304" s="169" t="str">
        <f>IF(見積明細!D304="","",見積明細!D304)</f>
        <v/>
      </c>
    </row>
    <row r="305" spans="2:4" x14ac:dyDescent="0.15">
      <c r="B305" s="157" t="str">
        <f>IF(見積明細!B305="","",見積明細!B305)</f>
        <v/>
      </c>
      <c r="C305" s="158" t="str">
        <f>IF(見積明細!C305="","",見積明細!C305)</f>
        <v/>
      </c>
      <c r="D305" s="169" t="str">
        <f>IF(見積明細!D305="","",見積明細!D305)</f>
        <v/>
      </c>
    </row>
    <row r="306" spans="2:4" x14ac:dyDescent="0.15">
      <c r="B306" s="157" t="str">
        <f>IF(見積明細!B306="","",見積明細!B306)</f>
        <v/>
      </c>
      <c r="C306" s="158" t="str">
        <f>IF(見積明細!C306="","",見積明細!C306)</f>
        <v/>
      </c>
      <c r="D306" s="169" t="str">
        <f>IF(見積明細!D306="","",見積明細!D306)</f>
        <v/>
      </c>
    </row>
    <row r="307" spans="2:4" x14ac:dyDescent="0.15">
      <c r="B307" s="157" t="str">
        <f>IF(見積明細!B307="","",見積明細!B307)</f>
        <v/>
      </c>
      <c r="C307" s="158" t="str">
        <f>IF(見積明細!C307="","",見積明細!C307)</f>
        <v/>
      </c>
      <c r="D307" s="169" t="str">
        <f>IF(見積明細!D307="","",見積明細!D307)</f>
        <v/>
      </c>
    </row>
    <row r="308" spans="2:4" x14ac:dyDescent="0.15">
      <c r="B308" s="157" t="str">
        <f>IF(見積明細!B308="","",見積明細!B308)</f>
        <v/>
      </c>
      <c r="C308" s="158" t="str">
        <f>IF(見積明細!C308="","",見積明細!C308)</f>
        <v/>
      </c>
      <c r="D308" s="169" t="str">
        <f>IF(見積明細!D308="","",見積明細!D308)</f>
        <v/>
      </c>
    </row>
    <row r="309" spans="2:4" x14ac:dyDescent="0.15">
      <c r="B309" s="157" t="str">
        <f>IF(見積明細!B309="","",見積明細!B309)</f>
        <v/>
      </c>
      <c r="C309" s="158" t="str">
        <f>IF(見積明細!C309="","",見積明細!C309)</f>
        <v/>
      </c>
      <c r="D309" s="169" t="str">
        <f>IF(見積明細!D309="","",見積明細!D309)</f>
        <v/>
      </c>
    </row>
    <row r="310" spans="2:4" x14ac:dyDescent="0.15">
      <c r="B310" s="157" t="str">
        <f>IF(見積明細!B310="","",見積明細!B310)</f>
        <v/>
      </c>
      <c r="C310" s="158" t="str">
        <f>IF(見積明細!C310="","",見積明細!C310)</f>
        <v/>
      </c>
      <c r="D310" s="169" t="str">
        <f>IF(見積明細!D310="","",見積明細!D310)</f>
        <v/>
      </c>
    </row>
    <row r="311" spans="2:4" x14ac:dyDescent="0.15">
      <c r="B311" s="157" t="str">
        <f>IF(見積明細!B311="","",見積明細!B311)</f>
        <v/>
      </c>
      <c r="C311" s="158" t="str">
        <f>IF(見積明細!C311="","",見積明細!C311)</f>
        <v/>
      </c>
      <c r="D311" s="169" t="str">
        <f>IF(見積明細!D311="","",見積明細!D311)</f>
        <v/>
      </c>
    </row>
    <row r="312" spans="2:4" x14ac:dyDescent="0.15">
      <c r="B312" s="157" t="str">
        <f>IF(見積明細!B312="","",見積明細!B312)</f>
        <v/>
      </c>
      <c r="C312" s="158" t="str">
        <f>IF(見積明細!C312="","",見積明細!C312)</f>
        <v/>
      </c>
      <c r="D312" s="169" t="str">
        <f>IF(見積明細!D312="","",見積明細!D312)</f>
        <v/>
      </c>
    </row>
    <row r="313" spans="2:4" x14ac:dyDescent="0.15">
      <c r="B313" s="157" t="str">
        <f>IF(見積明細!B313="","",見積明細!B313)</f>
        <v/>
      </c>
      <c r="C313" s="158" t="str">
        <f>IF(見積明細!C313="","",見積明細!C313)</f>
        <v/>
      </c>
      <c r="D313" s="169" t="str">
        <f>IF(見積明細!D313="","",見積明細!D313)</f>
        <v/>
      </c>
    </row>
    <row r="314" spans="2:4" x14ac:dyDescent="0.15">
      <c r="B314" s="157" t="str">
        <f>IF(見積明細!B314="","",見積明細!B314)</f>
        <v/>
      </c>
      <c r="C314" s="158" t="str">
        <f>IF(見積明細!C314="","",見積明細!C314)</f>
        <v/>
      </c>
      <c r="D314" s="169" t="str">
        <f>IF(見積明細!D314="","",見積明細!D314)</f>
        <v/>
      </c>
    </row>
    <row r="315" spans="2:4" x14ac:dyDescent="0.15">
      <c r="B315" s="157" t="str">
        <f>IF(見積明細!B315="","",見積明細!B315)</f>
        <v/>
      </c>
      <c r="C315" s="158" t="str">
        <f>IF(見積明細!C315="","",見積明細!C315)</f>
        <v/>
      </c>
      <c r="D315" s="169" t="str">
        <f>IF(見積明細!D315="","",見積明細!D315)</f>
        <v/>
      </c>
    </row>
    <row r="316" spans="2:4" x14ac:dyDescent="0.15">
      <c r="B316" s="157" t="str">
        <f>IF(見積明細!B316="","",見積明細!B316)</f>
        <v/>
      </c>
      <c r="C316" s="158" t="str">
        <f>IF(見積明細!C316="","",見積明細!C316)</f>
        <v/>
      </c>
      <c r="D316" s="169" t="str">
        <f>IF(見積明細!D316="","",見積明細!D316)</f>
        <v/>
      </c>
    </row>
    <row r="317" spans="2:4" x14ac:dyDescent="0.15">
      <c r="B317" s="157" t="str">
        <f>IF(見積明細!B317="","",見積明細!B317)</f>
        <v/>
      </c>
      <c r="C317" s="158" t="str">
        <f>IF(見積明細!C317="","",見積明細!C317)</f>
        <v/>
      </c>
      <c r="D317" s="169" t="str">
        <f>IF(見積明細!D317="","",見積明細!D317)</f>
        <v/>
      </c>
    </row>
    <row r="318" spans="2:4" x14ac:dyDescent="0.15">
      <c r="B318" s="157" t="str">
        <f>IF(見積明細!B318="","",見積明細!B318)</f>
        <v/>
      </c>
      <c r="C318" s="158" t="str">
        <f>IF(見積明細!C318="","",見積明細!C318)</f>
        <v/>
      </c>
      <c r="D318" s="169" t="str">
        <f>IF(見積明細!D318="","",見積明細!D318)</f>
        <v/>
      </c>
    </row>
    <row r="319" spans="2:4" x14ac:dyDescent="0.15">
      <c r="B319" s="157" t="str">
        <f>IF(見積明細!B319="","",見積明細!B319)</f>
        <v/>
      </c>
      <c r="C319" s="158" t="str">
        <f>IF(見積明細!C319="","",見積明細!C319)</f>
        <v/>
      </c>
      <c r="D319" s="169" t="str">
        <f>IF(見積明細!D319="","",見積明細!D319)</f>
        <v/>
      </c>
    </row>
    <row r="320" spans="2:4" x14ac:dyDescent="0.15">
      <c r="B320" s="157" t="str">
        <f>IF(見積明細!B320="","",見積明細!B320)</f>
        <v/>
      </c>
      <c r="C320" s="158" t="str">
        <f>IF(見積明細!C320="","",見積明細!C320)</f>
        <v/>
      </c>
      <c r="D320" s="169" t="str">
        <f>IF(見積明細!D320="","",見積明細!D320)</f>
        <v/>
      </c>
    </row>
    <row r="321" spans="2:4" x14ac:dyDescent="0.15">
      <c r="B321" s="157" t="str">
        <f>IF(見積明細!B321="","",見積明細!B321)</f>
        <v/>
      </c>
      <c r="C321" s="158" t="str">
        <f>IF(見積明細!C321="","",見積明細!C321)</f>
        <v/>
      </c>
      <c r="D321" s="169" t="str">
        <f>IF(見積明細!D321="","",見積明細!D321)</f>
        <v/>
      </c>
    </row>
    <row r="322" spans="2:4" x14ac:dyDescent="0.15">
      <c r="B322" s="157" t="str">
        <f>IF(見積明細!B322="","",見積明細!B322)</f>
        <v/>
      </c>
      <c r="C322" s="158" t="str">
        <f>IF(見積明細!C322="","",見積明細!C322)</f>
        <v/>
      </c>
      <c r="D322" s="169" t="str">
        <f>IF(見積明細!D322="","",見積明細!D322)</f>
        <v/>
      </c>
    </row>
    <row r="323" spans="2:4" x14ac:dyDescent="0.15">
      <c r="B323" s="157" t="str">
        <f>IF(見積明細!B323="","",見積明細!B323)</f>
        <v/>
      </c>
      <c r="C323" s="158" t="str">
        <f>IF(見積明細!C323="","",見積明細!C323)</f>
        <v/>
      </c>
      <c r="D323" s="169" t="str">
        <f>IF(見積明細!D323="","",見積明細!D323)</f>
        <v/>
      </c>
    </row>
    <row r="324" spans="2:4" x14ac:dyDescent="0.15">
      <c r="B324" s="157" t="str">
        <f>IF(見積明細!B324="","",見積明細!B324)</f>
        <v/>
      </c>
      <c r="C324" s="158" t="str">
        <f>IF(見積明細!C324="","",見積明細!C324)</f>
        <v/>
      </c>
      <c r="D324" s="169" t="str">
        <f>IF(見積明細!D324="","",見積明細!D324)</f>
        <v/>
      </c>
    </row>
    <row r="325" spans="2:4" x14ac:dyDescent="0.15">
      <c r="B325" s="157" t="str">
        <f>IF(見積明細!B325="","",見積明細!B325)</f>
        <v/>
      </c>
      <c r="C325" s="158" t="str">
        <f>IF(見積明細!C325="","",見積明細!C325)</f>
        <v/>
      </c>
      <c r="D325" s="169" t="str">
        <f>IF(見積明細!D325="","",見積明細!D325)</f>
        <v/>
      </c>
    </row>
    <row r="326" spans="2:4" x14ac:dyDescent="0.15">
      <c r="B326" s="157" t="str">
        <f>IF(見積明細!B326="","",見積明細!B326)</f>
        <v/>
      </c>
      <c r="C326" s="158" t="str">
        <f>IF(見積明細!C326="","",見積明細!C326)</f>
        <v/>
      </c>
      <c r="D326" s="169" t="str">
        <f>IF(見積明細!D326="","",見積明細!D326)</f>
        <v/>
      </c>
    </row>
    <row r="327" spans="2:4" x14ac:dyDescent="0.15">
      <c r="B327" s="157" t="str">
        <f>IF(見積明細!B327="","",見積明細!B327)</f>
        <v/>
      </c>
      <c r="C327" s="158" t="str">
        <f>IF(見積明細!C327="","",見積明細!C327)</f>
        <v/>
      </c>
      <c r="D327" s="169" t="str">
        <f>IF(見積明細!D327="","",見積明細!D327)</f>
        <v/>
      </c>
    </row>
    <row r="328" spans="2:4" x14ac:dyDescent="0.15">
      <c r="B328" s="157" t="str">
        <f>IF(見積明細!B328="","",見積明細!B328)</f>
        <v/>
      </c>
      <c r="C328" s="158" t="str">
        <f>IF(見積明細!C328="","",見積明細!C328)</f>
        <v/>
      </c>
      <c r="D328" s="169" t="str">
        <f>IF(見積明細!D328="","",見積明細!D328)</f>
        <v/>
      </c>
    </row>
    <row r="329" spans="2:4" x14ac:dyDescent="0.15">
      <c r="B329" s="157" t="str">
        <f>IF(見積明細!B329="","",見積明細!B329)</f>
        <v/>
      </c>
      <c r="C329" s="158" t="str">
        <f>IF(見積明細!C329="","",見積明細!C329)</f>
        <v/>
      </c>
      <c r="D329" s="169" t="str">
        <f>IF(見積明細!D329="","",見積明細!D329)</f>
        <v/>
      </c>
    </row>
    <row r="330" spans="2:4" x14ac:dyDescent="0.15">
      <c r="B330" s="157" t="str">
        <f>IF(見積明細!B330="","",見積明細!B330)</f>
        <v/>
      </c>
      <c r="C330" s="158" t="str">
        <f>IF(見積明細!C330="","",見積明細!C330)</f>
        <v/>
      </c>
      <c r="D330" s="169" t="str">
        <f>IF(見積明細!D330="","",見積明細!D330)</f>
        <v/>
      </c>
    </row>
    <row r="331" spans="2:4" x14ac:dyDescent="0.15">
      <c r="B331" s="157" t="str">
        <f>IF(見積明細!B331="","",見積明細!B331)</f>
        <v/>
      </c>
      <c r="C331" s="158" t="str">
        <f>IF(見積明細!C331="","",見積明細!C331)</f>
        <v/>
      </c>
      <c r="D331" s="169" t="str">
        <f>IF(見積明細!D331="","",見積明細!D331)</f>
        <v/>
      </c>
    </row>
    <row r="332" spans="2:4" x14ac:dyDescent="0.15">
      <c r="B332" s="157" t="str">
        <f>IF(見積明細!B332="","",見積明細!B332)</f>
        <v/>
      </c>
      <c r="C332" s="158" t="str">
        <f>IF(見積明細!C332="","",見積明細!C332)</f>
        <v/>
      </c>
      <c r="D332" s="169" t="str">
        <f>IF(見積明細!D332="","",見積明細!D332)</f>
        <v/>
      </c>
    </row>
    <row r="333" spans="2:4" x14ac:dyDescent="0.15">
      <c r="B333" s="157" t="str">
        <f>IF(見積明細!B333="","",見積明細!B333)</f>
        <v/>
      </c>
      <c r="C333" s="158" t="str">
        <f>IF(見積明細!C333="","",見積明細!C333)</f>
        <v/>
      </c>
      <c r="D333" s="169" t="str">
        <f>IF(見積明細!D333="","",見積明細!D333)</f>
        <v/>
      </c>
    </row>
    <row r="334" spans="2:4" x14ac:dyDescent="0.15">
      <c r="B334" s="157" t="str">
        <f>IF(見積明細!B334="","",見積明細!B334)</f>
        <v/>
      </c>
      <c r="C334" s="158" t="str">
        <f>IF(見積明細!C334="","",見積明細!C334)</f>
        <v/>
      </c>
      <c r="D334" s="169" t="str">
        <f>IF(見積明細!D334="","",見積明細!D334)</f>
        <v/>
      </c>
    </row>
    <row r="335" spans="2:4" x14ac:dyDescent="0.15">
      <c r="B335" s="157" t="str">
        <f>IF(見積明細!B335="","",見積明細!B335)</f>
        <v/>
      </c>
      <c r="C335" s="158" t="str">
        <f>IF(見積明細!C335="","",見積明細!C335)</f>
        <v/>
      </c>
      <c r="D335" s="169" t="str">
        <f>IF(見積明細!D335="","",見積明細!D335)</f>
        <v/>
      </c>
    </row>
    <row r="336" spans="2:4" x14ac:dyDescent="0.15">
      <c r="B336" s="157" t="str">
        <f>IF(見積明細!B336="","",見積明細!B336)</f>
        <v/>
      </c>
      <c r="C336" s="158" t="str">
        <f>IF(見積明細!C336="","",見積明細!C336)</f>
        <v/>
      </c>
      <c r="D336" s="169" t="str">
        <f>IF(見積明細!D336="","",見積明細!D336)</f>
        <v/>
      </c>
    </row>
    <row r="337" spans="2:4" x14ac:dyDescent="0.15">
      <c r="B337" s="157" t="str">
        <f>IF(見積明細!B337="","",見積明細!B337)</f>
        <v/>
      </c>
      <c r="C337" s="158" t="str">
        <f>IF(見積明細!C337="","",見積明細!C337)</f>
        <v/>
      </c>
      <c r="D337" s="169" t="str">
        <f>IF(見積明細!D337="","",見積明細!D337)</f>
        <v/>
      </c>
    </row>
    <row r="338" spans="2:4" x14ac:dyDescent="0.15">
      <c r="B338" s="157" t="str">
        <f>IF(見積明細!B338="","",見積明細!B338)</f>
        <v/>
      </c>
      <c r="C338" s="158" t="str">
        <f>IF(見積明細!C338="","",見積明細!C338)</f>
        <v/>
      </c>
      <c r="D338" s="169" t="str">
        <f>IF(見積明細!D338="","",見積明細!D338)</f>
        <v/>
      </c>
    </row>
    <row r="339" spans="2:4" x14ac:dyDescent="0.15">
      <c r="B339" s="157" t="str">
        <f>IF(見積明細!B339="","",見積明細!B339)</f>
        <v/>
      </c>
      <c r="C339" s="158" t="str">
        <f>IF(見積明細!C339="","",見積明細!C339)</f>
        <v/>
      </c>
      <c r="D339" s="169" t="str">
        <f>IF(見積明細!D339="","",見積明細!D339)</f>
        <v/>
      </c>
    </row>
    <row r="340" spans="2:4" x14ac:dyDescent="0.15">
      <c r="B340" s="157" t="str">
        <f>IF(見積明細!B340="","",見積明細!B340)</f>
        <v/>
      </c>
      <c r="C340" s="158" t="str">
        <f>IF(見積明細!C340="","",見積明細!C340)</f>
        <v/>
      </c>
      <c r="D340" s="169" t="str">
        <f>IF(見積明細!D340="","",見積明細!D340)</f>
        <v/>
      </c>
    </row>
    <row r="341" spans="2:4" x14ac:dyDescent="0.15">
      <c r="B341" s="157" t="str">
        <f>IF(見積明細!B341="","",見積明細!B341)</f>
        <v/>
      </c>
      <c r="C341" s="158" t="str">
        <f>IF(見積明細!C341="","",見積明細!C341)</f>
        <v/>
      </c>
      <c r="D341" s="169" t="str">
        <f>IF(見積明細!D341="","",見積明細!D341)</f>
        <v/>
      </c>
    </row>
    <row r="342" spans="2:4" x14ac:dyDescent="0.15">
      <c r="B342" s="157" t="str">
        <f>IF(見積明細!B342="","",見積明細!B342)</f>
        <v/>
      </c>
      <c r="C342" s="158" t="str">
        <f>IF(見積明細!C342="","",見積明細!C342)</f>
        <v/>
      </c>
      <c r="D342" s="169" t="str">
        <f>IF(見積明細!D342="","",見積明細!D342)</f>
        <v/>
      </c>
    </row>
    <row r="343" spans="2:4" x14ac:dyDescent="0.15">
      <c r="B343" s="157" t="str">
        <f>IF(見積明細!B343="","",見積明細!B343)</f>
        <v/>
      </c>
      <c r="C343" s="158" t="str">
        <f>IF(見積明細!C343="","",見積明細!C343)</f>
        <v/>
      </c>
      <c r="D343" s="169" t="str">
        <f>IF(見積明細!D343="","",見積明細!D343)</f>
        <v/>
      </c>
    </row>
    <row r="344" spans="2:4" x14ac:dyDescent="0.15">
      <c r="B344" s="157" t="str">
        <f>IF(見積明細!B344="","",見積明細!B344)</f>
        <v/>
      </c>
      <c r="C344" s="158" t="str">
        <f>IF(見積明細!C344="","",見積明細!C344)</f>
        <v/>
      </c>
      <c r="D344" s="169" t="str">
        <f>IF(見積明細!D344="","",見積明細!D344)</f>
        <v/>
      </c>
    </row>
    <row r="345" spans="2:4" x14ac:dyDescent="0.15">
      <c r="B345" s="157" t="str">
        <f>IF(見積明細!B345="","",見積明細!B345)</f>
        <v/>
      </c>
      <c r="C345" s="158" t="str">
        <f>IF(見積明細!C345="","",見積明細!C345)</f>
        <v/>
      </c>
      <c r="D345" s="169" t="str">
        <f>IF(見積明細!D345="","",見積明細!D345)</f>
        <v/>
      </c>
    </row>
    <row r="346" spans="2:4" x14ac:dyDescent="0.15">
      <c r="B346" s="157" t="str">
        <f>IF(見積明細!B346="","",見積明細!B346)</f>
        <v/>
      </c>
      <c r="C346" s="158" t="str">
        <f>IF(見積明細!C346="","",見積明細!C346)</f>
        <v/>
      </c>
      <c r="D346" s="169" t="str">
        <f>IF(見積明細!D346="","",見積明細!D346)</f>
        <v/>
      </c>
    </row>
    <row r="347" spans="2:4" x14ac:dyDescent="0.15">
      <c r="B347" s="157" t="str">
        <f>IF(見積明細!B347="","",見積明細!B347)</f>
        <v/>
      </c>
      <c r="C347" s="158" t="str">
        <f>IF(見積明細!C347="","",見積明細!C347)</f>
        <v/>
      </c>
      <c r="D347" s="169" t="str">
        <f>IF(見積明細!D347="","",見積明細!D347)</f>
        <v/>
      </c>
    </row>
    <row r="348" spans="2:4" x14ac:dyDescent="0.15">
      <c r="B348" s="157" t="str">
        <f>IF(見積明細!B348="","",見積明細!B348)</f>
        <v/>
      </c>
      <c r="C348" s="158" t="str">
        <f>IF(見積明細!C348="","",見積明細!C348)</f>
        <v/>
      </c>
      <c r="D348" s="169" t="str">
        <f>IF(見積明細!D348="","",見積明細!D348)</f>
        <v/>
      </c>
    </row>
    <row r="349" spans="2:4" x14ac:dyDescent="0.15">
      <c r="B349" s="157" t="str">
        <f>IF(見積明細!B349="","",見積明細!B349)</f>
        <v/>
      </c>
      <c r="C349" s="158" t="str">
        <f>IF(見積明細!C349="","",見積明細!C349)</f>
        <v/>
      </c>
      <c r="D349" s="169" t="str">
        <f>IF(見積明細!D349="","",見積明細!D349)</f>
        <v/>
      </c>
    </row>
    <row r="350" spans="2:4" x14ac:dyDescent="0.15">
      <c r="B350" s="157" t="str">
        <f>IF(見積明細!B350="","",見積明細!B350)</f>
        <v/>
      </c>
      <c r="C350" s="158" t="str">
        <f>IF(見積明細!C350="","",見積明細!C350)</f>
        <v/>
      </c>
      <c r="D350" s="169" t="str">
        <f>IF(見積明細!D350="","",見積明細!D350)</f>
        <v/>
      </c>
    </row>
    <row r="351" spans="2:4" x14ac:dyDescent="0.15">
      <c r="B351" s="157" t="str">
        <f>IF(見積明細!B351="","",見積明細!B351)</f>
        <v/>
      </c>
      <c r="C351" s="158" t="str">
        <f>IF(見積明細!C351="","",見積明細!C351)</f>
        <v/>
      </c>
      <c r="D351" s="169" t="str">
        <f>IF(見積明細!D351="","",見積明細!D351)</f>
        <v/>
      </c>
    </row>
    <row r="352" spans="2:4" x14ac:dyDescent="0.15">
      <c r="B352" s="157" t="str">
        <f>IF(見積明細!B352="","",見積明細!B352)</f>
        <v/>
      </c>
      <c r="C352" s="158" t="str">
        <f>IF(見積明細!C352="","",見積明細!C352)</f>
        <v/>
      </c>
      <c r="D352" s="169" t="str">
        <f>IF(見積明細!D352="","",見積明細!D352)</f>
        <v/>
      </c>
    </row>
    <row r="353" spans="2:4" x14ac:dyDescent="0.15">
      <c r="B353" s="157" t="str">
        <f>IF(見積明細!B353="","",見積明細!B353)</f>
        <v/>
      </c>
      <c r="C353" s="158" t="str">
        <f>IF(見積明細!C353="","",見積明細!C353)</f>
        <v/>
      </c>
      <c r="D353" s="169" t="str">
        <f>IF(見積明細!D353="","",見積明細!D353)</f>
        <v/>
      </c>
    </row>
    <row r="354" spans="2:4" x14ac:dyDescent="0.15">
      <c r="B354" s="157" t="str">
        <f>IF(見積明細!B354="","",見積明細!B354)</f>
        <v/>
      </c>
      <c r="C354" s="158" t="str">
        <f>IF(見積明細!C354="","",見積明細!C354)</f>
        <v/>
      </c>
      <c r="D354" s="169" t="str">
        <f>IF(見積明細!D354="","",見積明細!D354)</f>
        <v/>
      </c>
    </row>
    <row r="355" spans="2:4" x14ac:dyDescent="0.15">
      <c r="B355" s="157" t="str">
        <f>IF(見積明細!B355="","",見積明細!B355)</f>
        <v/>
      </c>
      <c r="C355" s="158" t="str">
        <f>IF(見積明細!C355="","",見積明細!C355)</f>
        <v/>
      </c>
      <c r="D355" s="169" t="str">
        <f>IF(見積明細!D355="","",見積明細!D355)</f>
        <v/>
      </c>
    </row>
    <row r="356" spans="2:4" x14ac:dyDescent="0.15">
      <c r="B356" s="157" t="str">
        <f>IF(見積明細!B356="","",見積明細!B356)</f>
        <v/>
      </c>
      <c r="C356" s="158" t="str">
        <f>IF(見積明細!C356="","",見積明細!C356)</f>
        <v/>
      </c>
      <c r="D356" s="169" t="str">
        <f>IF(見積明細!D356="","",見積明細!D356)</f>
        <v/>
      </c>
    </row>
    <row r="357" spans="2:4" x14ac:dyDescent="0.15">
      <c r="B357" s="157" t="str">
        <f>IF(見積明細!B357="","",見積明細!B357)</f>
        <v/>
      </c>
      <c r="C357" s="158" t="str">
        <f>IF(見積明細!C357="","",見積明細!C357)</f>
        <v/>
      </c>
      <c r="D357" s="169" t="str">
        <f>IF(見積明細!D357="","",見積明細!D357)</f>
        <v/>
      </c>
    </row>
    <row r="358" spans="2:4" x14ac:dyDescent="0.15">
      <c r="B358" s="157" t="str">
        <f>IF(見積明細!B358="","",見積明細!B358)</f>
        <v/>
      </c>
      <c r="C358" s="158" t="str">
        <f>IF(見積明細!C358="","",見積明細!C358)</f>
        <v/>
      </c>
      <c r="D358" s="169" t="str">
        <f>IF(見積明細!D358="","",見積明細!D358)</f>
        <v/>
      </c>
    </row>
    <row r="359" spans="2:4" x14ac:dyDescent="0.15">
      <c r="B359" s="157" t="str">
        <f>IF(見積明細!B359="","",見積明細!B359)</f>
        <v/>
      </c>
      <c r="C359" s="158" t="str">
        <f>IF(見積明細!C359="","",見積明細!C359)</f>
        <v/>
      </c>
      <c r="D359" s="169" t="str">
        <f>IF(見積明細!D359="","",見積明細!D359)</f>
        <v/>
      </c>
    </row>
    <row r="360" spans="2:4" x14ac:dyDescent="0.15">
      <c r="B360" s="157" t="str">
        <f>IF(見積明細!B360="","",見積明細!B360)</f>
        <v/>
      </c>
      <c r="C360" s="158" t="str">
        <f>IF(見積明細!C360="","",見積明細!C360)</f>
        <v/>
      </c>
      <c r="D360" s="169" t="str">
        <f>IF(見積明細!D360="","",見積明細!D360)</f>
        <v/>
      </c>
    </row>
    <row r="361" spans="2:4" x14ac:dyDescent="0.15">
      <c r="B361" s="157" t="str">
        <f>IF(見積明細!B361="","",見積明細!B361)</f>
        <v/>
      </c>
      <c r="C361" s="158" t="str">
        <f>IF(見積明細!C361="","",見積明細!C361)</f>
        <v/>
      </c>
      <c r="D361" s="169" t="str">
        <f>IF(見積明細!D361="","",見積明細!D361)</f>
        <v/>
      </c>
    </row>
    <row r="362" spans="2:4" x14ac:dyDescent="0.15">
      <c r="B362" s="157" t="str">
        <f>IF(見積明細!B362="","",見積明細!B362)</f>
        <v/>
      </c>
      <c r="C362" s="158" t="str">
        <f>IF(見積明細!C362="","",見積明細!C362)</f>
        <v/>
      </c>
      <c r="D362" s="169" t="str">
        <f>IF(見積明細!D362="","",見積明細!D362)</f>
        <v/>
      </c>
    </row>
    <row r="363" spans="2:4" x14ac:dyDescent="0.15">
      <c r="B363" s="157" t="str">
        <f>IF(見積明細!B363="","",見積明細!B363)</f>
        <v/>
      </c>
      <c r="C363" s="158" t="str">
        <f>IF(見積明細!C363="","",見積明細!C363)</f>
        <v/>
      </c>
      <c r="D363" s="169" t="str">
        <f>IF(見積明細!D363="","",見積明細!D363)</f>
        <v/>
      </c>
    </row>
    <row r="364" spans="2:4" x14ac:dyDescent="0.15">
      <c r="B364" s="157" t="str">
        <f>IF(見積明細!B364="","",見積明細!B364)</f>
        <v/>
      </c>
      <c r="C364" s="158" t="str">
        <f>IF(見積明細!C364="","",見積明細!C364)</f>
        <v/>
      </c>
      <c r="D364" s="169" t="str">
        <f>IF(見積明細!D364="","",見積明細!D364)</f>
        <v/>
      </c>
    </row>
    <row r="365" spans="2:4" x14ac:dyDescent="0.15">
      <c r="B365" s="157" t="str">
        <f>IF(見積明細!B365="","",見積明細!B365)</f>
        <v/>
      </c>
      <c r="C365" s="158" t="str">
        <f>IF(見積明細!C365="","",見積明細!C365)</f>
        <v/>
      </c>
      <c r="D365" s="169" t="str">
        <f>IF(見積明細!D365="","",見積明細!D365)</f>
        <v/>
      </c>
    </row>
    <row r="366" spans="2:4" x14ac:dyDescent="0.15">
      <c r="B366" s="157" t="str">
        <f>IF(見積明細!B366="","",見積明細!B366)</f>
        <v/>
      </c>
      <c r="C366" s="158" t="str">
        <f>IF(見積明細!C366="","",見積明細!C366)</f>
        <v/>
      </c>
      <c r="D366" s="169" t="str">
        <f>IF(見積明細!D366="","",見積明細!D366)</f>
        <v/>
      </c>
    </row>
    <row r="367" spans="2:4" x14ac:dyDescent="0.15">
      <c r="B367" s="157" t="str">
        <f>IF(見積明細!B367="","",見積明細!B367)</f>
        <v/>
      </c>
      <c r="C367" s="158" t="str">
        <f>IF(見積明細!C367="","",見積明細!C367)</f>
        <v/>
      </c>
      <c r="D367" s="169" t="str">
        <f>IF(見積明細!D367="","",見積明細!D367)</f>
        <v/>
      </c>
    </row>
    <row r="368" spans="2:4" x14ac:dyDescent="0.15">
      <c r="B368" s="157" t="str">
        <f>IF(見積明細!B368="","",見積明細!B368)</f>
        <v/>
      </c>
      <c r="C368" s="158" t="str">
        <f>IF(見積明細!C368="","",見積明細!C368)</f>
        <v/>
      </c>
      <c r="D368" s="169" t="str">
        <f>IF(見積明細!D368="","",見積明細!D368)</f>
        <v/>
      </c>
    </row>
    <row r="369" spans="2:4" x14ac:dyDescent="0.15">
      <c r="B369" s="157" t="str">
        <f>IF(見積明細!B369="","",見積明細!B369)</f>
        <v/>
      </c>
      <c r="C369" s="158" t="str">
        <f>IF(見積明細!C369="","",見積明細!C369)</f>
        <v/>
      </c>
      <c r="D369" s="169" t="str">
        <f>IF(見積明細!D369="","",見積明細!D369)</f>
        <v/>
      </c>
    </row>
    <row r="370" spans="2:4" x14ac:dyDescent="0.15">
      <c r="B370" s="157" t="str">
        <f>IF(見積明細!B370="","",見積明細!B370)</f>
        <v/>
      </c>
      <c r="C370" s="158" t="str">
        <f>IF(見積明細!C370="","",見積明細!C370)</f>
        <v/>
      </c>
      <c r="D370" s="169" t="str">
        <f>IF(見積明細!D370="","",見積明細!D370)</f>
        <v/>
      </c>
    </row>
    <row r="371" spans="2:4" x14ac:dyDescent="0.15">
      <c r="B371" s="157" t="str">
        <f>IF(見積明細!B371="","",見積明細!B371)</f>
        <v/>
      </c>
      <c r="C371" s="158" t="str">
        <f>IF(見積明細!C371="","",見積明細!C371)</f>
        <v/>
      </c>
      <c r="D371" s="169" t="str">
        <f>IF(見積明細!D371="","",見積明細!D371)</f>
        <v/>
      </c>
    </row>
    <row r="372" spans="2:4" x14ac:dyDescent="0.15">
      <c r="B372" s="157" t="str">
        <f>IF(見積明細!B372="","",見積明細!B372)</f>
        <v/>
      </c>
      <c r="C372" s="158" t="str">
        <f>IF(見積明細!C372="","",見積明細!C372)</f>
        <v/>
      </c>
      <c r="D372" s="169" t="str">
        <f>IF(見積明細!D372="","",見積明細!D372)</f>
        <v/>
      </c>
    </row>
    <row r="373" spans="2:4" x14ac:dyDescent="0.15">
      <c r="B373" s="157" t="str">
        <f>IF(見積明細!B373="","",見積明細!B373)</f>
        <v/>
      </c>
      <c r="C373" s="158" t="str">
        <f>IF(見積明細!C373="","",見積明細!C373)</f>
        <v/>
      </c>
      <c r="D373" s="169" t="str">
        <f>IF(見積明細!D373="","",見積明細!D373)</f>
        <v/>
      </c>
    </row>
    <row r="374" spans="2:4" x14ac:dyDescent="0.15">
      <c r="B374" s="157" t="str">
        <f>IF(見積明細!B374="","",見積明細!B374)</f>
        <v/>
      </c>
      <c r="C374" s="158" t="str">
        <f>IF(見積明細!C374="","",見積明細!C374)</f>
        <v/>
      </c>
      <c r="D374" s="169" t="str">
        <f>IF(見積明細!D374="","",見積明細!D374)</f>
        <v/>
      </c>
    </row>
    <row r="375" spans="2:4" x14ac:dyDescent="0.15">
      <c r="B375" s="157" t="str">
        <f>IF(見積明細!B375="","",見積明細!B375)</f>
        <v/>
      </c>
      <c r="C375" s="158" t="str">
        <f>IF(見積明細!C375="","",見積明細!C375)</f>
        <v/>
      </c>
      <c r="D375" s="169" t="str">
        <f>IF(見積明細!D375="","",見積明細!D375)</f>
        <v/>
      </c>
    </row>
    <row r="376" spans="2:4" x14ac:dyDescent="0.15">
      <c r="B376" s="157" t="str">
        <f>IF(見積明細!B376="","",見積明細!B376)</f>
        <v/>
      </c>
      <c r="C376" s="158" t="str">
        <f>IF(見積明細!C376="","",見積明細!C376)</f>
        <v/>
      </c>
      <c r="D376" s="169" t="str">
        <f>IF(見積明細!D376="","",見積明細!D376)</f>
        <v/>
      </c>
    </row>
    <row r="377" spans="2:4" x14ac:dyDescent="0.15">
      <c r="B377" s="157" t="str">
        <f>IF(見積明細!B377="","",見積明細!B377)</f>
        <v/>
      </c>
      <c r="C377" s="158" t="str">
        <f>IF(見積明細!C377="","",見積明細!C377)</f>
        <v/>
      </c>
      <c r="D377" s="169" t="str">
        <f>IF(見積明細!D377="","",見積明細!D377)</f>
        <v/>
      </c>
    </row>
    <row r="378" spans="2:4" x14ac:dyDescent="0.15">
      <c r="B378" s="157" t="str">
        <f>IF(見積明細!B378="","",見積明細!B378)</f>
        <v/>
      </c>
      <c r="C378" s="158" t="str">
        <f>IF(見積明細!C378="","",見積明細!C378)</f>
        <v/>
      </c>
      <c r="D378" s="169" t="str">
        <f>IF(見積明細!D378="","",見積明細!D378)</f>
        <v/>
      </c>
    </row>
    <row r="379" spans="2:4" x14ac:dyDescent="0.15">
      <c r="B379" s="157" t="str">
        <f>IF(見積明細!B379="","",見積明細!B379)</f>
        <v/>
      </c>
      <c r="C379" s="158" t="str">
        <f>IF(見積明細!C379="","",見積明細!C379)</f>
        <v/>
      </c>
      <c r="D379" s="169" t="str">
        <f>IF(見積明細!D379="","",見積明細!D379)</f>
        <v/>
      </c>
    </row>
    <row r="380" spans="2:4" x14ac:dyDescent="0.15">
      <c r="B380" s="157" t="str">
        <f>IF(見積明細!B380="","",見積明細!B380)</f>
        <v/>
      </c>
      <c r="C380" s="158" t="str">
        <f>IF(見積明細!C380="","",見積明細!C380)</f>
        <v/>
      </c>
      <c r="D380" s="169" t="str">
        <f>IF(見積明細!D380="","",見積明細!D380)</f>
        <v/>
      </c>
    </row>
    <row r="381" spans="2:4" x14ac:dyDescent="0.15">
      <c r="B381" s="157" t="str">
        <f>IF(見積明細!B381="","",見積明細!B381)</f>
        <v/>
      </c>
      <c r="C381" s="158" t="str">
        <f>IF(見積明細!C381="","",見積明細!C381)</f>
        <v/>
      </c>
      <c r="D381" s="169" t="str">
        <f>IF(見積明細!D381="","",見積明細!D381)</f>
        <v/>
      </c>
    </row>
    <row r="382" spans="2:4" x14ac:dyDescent="0.15">
      <c r="B382" s="157" t="str">
        <f>IF(見積明細!B382="","",見積明細!B382)</f>
        <v/>
      </c>
      <c r="C382" s="158" t="str">
        <f>IF(見積明細!C382="","",見積明細!C382)</f>
        <v/>
      </c>
      <c r="D382" s="169" t="str">
        <f>IF(見積明細!D382="","",見積明細!D382)</f>
        <v/>
      </c>
    </row>
    <row r="383" spans="2:4" x14ac:dyDescent="0.15">
      <c r="B383" s="157" t="str">
        <f>IF(見積明細!B383="","",見積明細!B383)</f>
        <v/>
      </c>
      <c r="C383" s="158" t="str">
        <f>IF(見積明細!C383="","",見積明細!C383)</f>
        <v/>
      </c>
      <c r="D383" s="169" t="str">
        <f>IF(見積明細!D383="","",見積明細!D383)</f>
        <v/>
      </c>
    </row>
    <row r="384" spans="2:4" x14ac:dyDescent="0.15">
      <c r="B384" s="157" t="str">
        <f>IF(見積明細!B384="","",見積明細!B384)</f>
        <v/>
      </c>
      <c r="C384" s="158" t="str">
        <f>IF(見積明細!C384="","",見積明細!C384)</f>
        <v/>
      </c>
      <c r="D384" s="169" t="str">
        <f>IF(見積明細!D384="","",見積明細!D384)</f>
        <v/>
      </c>
    </row>
    <row r="385" spans="2:4" x14ac:dyDescent="0.15">
      <c r="B385" s="157" t="str">
        <f>IF(見積明細!B385="","",見積明細!B385)</f>
        <v/>
      </c>
      <c r="C385" s="158" t="str">
        <f>IF(見積明細!C385="","",見積明細!C385)</f>
        <v/>
      </c>
      <c r="D385" s="169" t="str">
        <f>IF(見積明細!D385="","",見積明細!D385)</f>
        <v/>
      </c>
    </row>
    <row r="386" spans="2:4" x14ac:dyDescent="0.15">
      <c r="B386" s="157" t="str">
        <f>IF(見積明細!B386="","",見積明細!B386)</f>
        <v/>
      </c>
      <c r="C386" s="158" t="str">
        <f>IF(見積明細!C386="","",見積明細!C386)</f>
        <v/>
      </c>
      <c r="D386" s="169" t="str">
        <f>IF(見積明細!D386="","",見積明細!D386)</f>
        <v/>
      </c>
    </row>
    <row r="387" spans="2:4" x14ac:dyDescent="0.15">
      <c r="B387" s="157" t="str">
        <f>IF(見積明細!B387="","",見積明細!B387)</f>
        <v/>
      </c>
      <c r="C387" s="158" t="str">
        <f>IF(見積明細!C387="","",見積明細!C387)</f>
        <v/>
      </c>
      <c r="D387" s="169" t="str">
        <f>IF(見積明細!D387="","",見積明細!D387)</f>
        <v/>
      </c>
    </row>
    <row r="388" spans="2:4" x14ac:dyDescent="0.15">
      <c r="B388" s="157" t="str">
        <f>IF(見積明細!B388="","",見積明細!B388)</f>
        <v/>
      </c>
      <c r="C388" s="158" t="str">
        <f>IF(見積明細!C388="","",見積明細!C388)</f>
        <v/>
      </c>
      <c r="D388" s="169" t="str">
        <f>IF(見積明細!D388="","",見積明細!D388)</f>
        <v/>
      </c>
    </row>
    <row r="389" spans="2:4" x14ac:dyDescent="0.15">
      <c r="B389" s="157" t="str">
        <f>IF(見積明細!B389="","",見積明細!B389)</f>
        <v/>
      </c>
      <c r="C389" s="158" t="str">
        <f>IF(見積明細!C389="","",見積明細!C389)</f>
        <v/>
      </c>
      <c r="D389" s="169" t="str">
        <f>IF(見積明細!D389="","",見積明細!D389)</f>
        <v/>
      </c>
    </row>
    <row r="390" spans="2:4" x14ac:dyDescent="0.15">
      <c r="B390" s="157" t="str">
        <f>IF(見積明細!B390="","",見積明細!B390)</f>
        <v/>
      </c>
      <c r="C390" s="158" t="str">
        <f>IF(見積明細!C390="","",見積明細!C390)</f>
        <v/>
      </c>
      <c r="D390" s="169" t="str">
        <f>IF(見積明細!D390="","",見積明細!D390)</f>
        <v/>
      </c>
    </row>
    <row r="391" spans="2:4" x14ac:dyDescent="0.15">
      <c r="B391" s="157" t="str">
        <f>IF(見積明細!B391="","",見積明細!B391)</f>
        <v/>
      </c>
      <c r="C391" s="158" t="str">
        <f>IF(見積明細!C391="","",見積明細!C391)</f>
        <v/>
      </c>
      <c r="D391" s="169" t="str">
        <f>IF(見積明細!D391="","",見積明細!D391)</f>
        <v/>
      </c>
    </row>
    <row r="392" spans="2:4" x14ac:dyDescent="0.15">
      <c r="B392" s="157" t="str">
        <f>IF(見積明細!B392="","",見積明細!B392)</f>
        <v/>
      </c>
      <c r="C392" s="158" t="str">
        <f>IF(見積明細!C392="","",見積明細!C392)</f>
        <v/>
      </c>
      <c r="D392" s="169" t="str">
        <f>IF(見積明細!D392="","",見積明細!D392)</f>
        <v/>
      </c>
    </row>
    <row r="393" spans="2:4" x14ac:dyDescent="0.15">
      <c r="B393" s="157" t="str">
        <f>IF(見積明細!B393="","",見積明細!B393)</f>
        <v/>
      </c>
      <c r="C393" s="158" t="str">
        <f>IF(見積明細!C393="","",見積明細!C393)</f>
        <v/>
      </c>
      <c r="D393" s="169" t="str">
        <f>IF(見積明細!D393="","",見積明細!D393)</f>
        <v/>
      </c>
    </row>
    <row r="394" spans="2:4" x14ac:dyDescent="0.15">
      <c r="B394" s="157" t="str">
        <f>IF(見積明細!B394="","",見積明細!B394)</f>
        <v/>
      </c>
      <c r="C394" s="158" t="str">
        <f>IF(見積明細!C394="","",見積明細!C394)</f>
        <v/>
      </c>
      <c r="D394" s="169" t="str">
        <f>IF(見積明細!D394="","",見積明細!D394)</f>
        <v/>
      </c>
    </row>
    <row r="395" spans="2:4" x14ac:dyDescent="0.15">
      <c r="B395" s="157" t="str">
        <f>IF(見積明細!B395="","",見積明細!B395)</f>
        <v/>
      </c>
      <c r="C395" s="158" t="str">
        <f>IF(見積明細!C395="","",見積明細!C395)</f>
        <v/>
      </c>
      <c r="D395" s="169" t="str">
        <f>IF(見積明細!D395="","",見積明細!D395)</f>
        <v/>
      </c>
    </row>
    <row r="396" spans="2:4" x14ac:dyDescent="0.15">
      <c r="B396" s="157" t="str">
        <f>IF(見積明細!B396="","",見積明細!B396)</f>
        <v/>
      </c>
      <c r="C396" s="158" t="str">
        <f>IF(見積明細!C396="","",見積明細!C396)</f>
        <v/>
      </c>
      <c r="D396" s="169" t="str">
        <f>IF(見積明細!D396="","",見積明細!D396)</f>
        <v/>
      </c>
    </row>
    <row r="397" spans="2:4" x14ac:dyDescent="0.15">
      <c r="B397" s="157" t="str">
        <f>IF(見積明細!B397="","",見積明細!B397)</f>
        <v/>
      </c>
      <c r="C397" s="158" t="str">
        <f>IF(見積明細!C397="","",見積明細!C397)</f>
        <v/>
      </c>
      <c r="D397" s="169" t="str">
        <f>IF(見積明細!D397="","",見積明細!D397)</f>
        <v/>
      </c>
    </row>
    <row r="398" spans="2:4" x14ac:dyDescent="0.15">
      <c r="B398" s="157" t="str">
        <f>IF(見積明細!B398="","",見積明細!B398)</f>
        <v/>
      </c>
      <c r="C398" s="158" t="str">
        <f>IF(見積明細!C398="","",見積明細!C398)</f>
        <v/>
      </c>
      <c r="D398" s="169" t="str">
        <f>IF(見積明細!D398="","",見積明細!D398)</f>
        <v/>
      </c>
    </row>
    <row r="399" spans="2:4" x14ac:dyDescent="0.15">
      <c r="B399" s="157" t="str">
        <f>IF(見積明細!B399="","",見積明細!B399)</f>
        <v/>
      </c>
      <c r="C399" s="158" t="str">
        <f>IF(見積明細!C399="","",見積明細!C399)</f>
        <v/>
      </c>
      <c r="D399" s="169" t="str">
        <f>IF(見積明細!D399="","",見積明細!D399)</f>
        <v/>
      </c>
    </row>
    <row r="400" spans="2:4" x14ac:dyDescent="0.15">
      <c r="B400" s="157" t="str">
        <f>IF(見積明細!B400="","",見積明細!B400)</f>
        <v/>
      </c>
      <c r="C400" s="158" t="str">
        <f>IF(見積明細!C400="","",見積明細!C400)</f>
        <v/>
      </c>
      <c r="D400" s="169" t="str">
        <f>IF(見積明細!D400="","",見積明細!D400)</f>
        <v/>
      </c>
    </row>
    <row r="401" spans="2:4" x14ac:dyDescent="0.15">
      <c r="B401" s="157" t="str">
        <f>IF(見積明細!B401="","",見積明細!B401)</f>
        <v/>
      </c>
      <c r="C401" s="158" t="str">
        <f>IF(見積明細!C401="","",見積明細!C401)</f>
        <v/>
      </c>
      <c r="D401" s="169" t="str">
        <f>IF(見積明細!D401="","",見積明細!D401)</f>
        <v/>
      </c>
    </row>
    <row r="402" spans="2:4" x14ac:dyDescent="0.15">
      <c r="B402" s="157" t="str">
        <f>IF(見積明細!B402="","",見積明細!B402)</f>
        <v/>
      </c>
      <c r="C402" s="158" t="str">
        <f>IF(見積明細!C402="","",見積明細!C402)</f>
        <v/>
      </c>
      <c r="D402" s="169" t="str">
        <f>IF(見積明細!D402="","",見積明細!D402)</f>
        <v/>
      </c>
    </row>
    <row r="403" spans="2:4" x14ac:dyDescent="0.15">
      <c r="B403" s="157" t="str">
        <f>IF(見積明細!B403="","",見積明細!B403)</f>
        <v/>
      </c>
      <c r="C403" s="158" t="str">
        <f>IF(見積明細!C403="","",見積明細!C403)</f>
        <v/>
      </c>
      <c r="D403" s="169" t="str">
        <f>IF(見積明細!D403="","",見積明細!D403)</f>
        <v/>
      </c>
    </row>
    <row r="404" spans="2:4" x14ac:dyDescent="0.15">
      <c r="B404" s="157" t="str">
        <f>IF(見積明細!B404="","",見積明細!B404)</f>
        <v/>
      </c>
      <c r="C404" s="158" t="str">
        <f>IF(見積明細!C404="","",見積明細!C404)</f>
        <v/>
      </c>
      <c r="D404" s="169" t="str">
        <f>IF(見積明細!D404="","",見積明細!D404)</f>
        <v/>
      </c>
    </row>
    <row r="405" spans="2:4" x14ac:dyDescent="0.15">
      <c r="B405" s="157" t="str">
        <f>IF(見積明細!B405="","",見積明細!B405)</f>
        <v/>
      </c>
      <c r="C405" s="158" t="str">
        <f>IF(見積明細!C405="","",見積明細!C405)</f>
        <v/>
      </c>
      <c r="D405" s="169" t="str">
        <f>IF(見積明細!D405="","",見積明細!D405)</f>
        <v/>
      </c>
    </row>
    <row r="406" spans="2:4" x14ac:dyDescent="0.15">
      <c r="B406" s="157" t="str">
        <f>IF(見積明細!B406="","",見積明細!B406)</f>
        <v/>
      </c>
      <c r="C406" s="158" t="str">
        <f>IF(見積明細!C406="","",見積明細!C406)</f>
        <v/>
      </c>
      <c r="D406" s="169" t="str">
        <f>IF(見積明細!D406="","",見積明細!D406)</f>
        <v/>
      </c>
    </row>
    <row r="407" spans="2:4" x14ac:dyDescent="0.15">
      <c r="B407" s="157" t="str">
        <f>IF(見積明細!B407="","",見積明細!B407)</f>
        <v/>
      </c>
      <c r="C407" s="158" t="str">
        <f>IF(見積明細!C407="","",見積明細!C407)</f>
        <v/>
      </c>
      <c r="D407" s="169" t="str">
        <f>IF(見積明細!D407="","",見積明細!D407)</f>
        <v/>
      </c>
    </row>
    <row r="408" spans="2:4" x14ac:dyDescent="0.15">
      <c r="B408" s="157" t="str">
        <f>IF(見積明細!B408="","",見積明細!B408)</f>
        <v/>
      </c>
      <c r="C408" s="158" t="str">
        <f>IF(見積明細!C408="","",見積明細!C408)</f>
        <v/>
      </c>
      <c r="D408" s="169" t="str">
        <f>IF(見積明細!D408="","",見積明細!D408)</f>
        <v/>
      </c>
    </row>
    <row r="409" spans="2:4" x14ac:dyDescent="0.15">
      <c r="B409" s="157" t="str">
        <f>IF(見積明細!B409="","",見積明細!B409)</f>
        <v/>
      </c>
      <c r="C409" s="158" t="str">
        <f>IF(見積明細!C409="","",見積明細!C409)</f>
        <v/>
      </c>
      <c r="D409" s="169" t="str">
        <f>IF(見積明細!D409="","",見積明細!D409)</f>
        <v/>
      </c>
    </row>
    <row r="410" spans="2:4" x14ac:dyDescent="0.15">
      <c r="B410" s="157" t="str">
        <f>IF(見積明細!B410="","",見積明細!B410)</f>
        <v/>
      </c>
      <c r="C410" s="158" t="str">
        <f>IF(見積明細!C410="","",見積明細!C410)</f>
        <v/>
      </c>
      <c r="D410" s="169" t="str">
        <f>IF(見積明細!D410="","",見積明細!D410)</f>
        <v/>
      </c>
    </row>
    <row r="411" spans="2:4" x14ac:dyDescent="0.15">
      <c r="B411" s="157" t="str">
        <f>IF(見積明細!B411="","",見積明細!B411)</f>
        <v/>
      </c>
      <c r="C411" s="158" t="str">
        <f>IF(見積明細!C411="","",見積明細!C411)</f>
        <v/>
      </c>
      <c r="D411" s="169" t="str">
        <f>IF(見積明細!D411="","",見積明細!D411)</f>
        <v/>
      </c>
    </row>
    <row r="412" spans="2:4" x14ac:dyDescent="0.15">
      <c r="B412" s="157" t="str">
        <f>IF(見積明細!B412="","",見積明細!B412)</f>
        <v/>
      </c>
      <c r="C412" s="158" t="str">
        <f>IF(見積明細!C412="","",見積明細!C412)</f>
        <v/>
      </c>
      <c r="D412" s="169" t="str">
        <f>IF(見積明細!D412="","",見積明細!D412)</f>
        <v/>
      </c>
    </row>
    <row r="413" spans="2:4" x14ac:dyDescent="0.15">
      <c r="B413" s="157" t="str">
        <f>IF(見積明細!B413="","",見積明細!B413)</f>
        <v/>
      </c>
      <c r="C413" s="158" t="str">
        <f>IF(見積明細!C413="","",見積明細!C413)</f>
        <v/>
      </c>
      <c r="D413" s="169" t="str">
        <f>IF(見積明細!D413="","",見積明細!D413)</f>
        <v/>
      </c>
    </row>
    <row r="414" spans="2:4" x14ac:dyDescent="0.15">
      <c r="B414" s="157" t="str">
        <f>IF(見積明細!B414="","",見積明細!B414)</f>
        <v/>
      </c>
      <c r="C414" s="158" t="str">
        <f>IF(見積明細!C414="","",見積明細!C414)</f>
        <v/>
      </c>
      <c r="D414" s="169" t="str">
        <f>IF(見積明細!D414="","",見積明細!D414)</f>
        <v/>
      </c>
    </row>
    <row r="415" spans="2:4" x14ac:dyDescent="0.15">
      <c r="B415" s="157" t="str">
        <f>IF(見積明細!B415="","",見積明細!B415)</f>
        <v/>
      </c>
      <c r="C415" s="158" t="str">
        <f>IF(見積明細!C415="","",見積明細!C415)</f>
        <v/>
      </c>
      <c r="D415" s="169" t="str">
        <f>IF(見積明細!D415="","",見積明細!D415)</f>
        <v/>
      </c>
    </row>
    <row r="416" spans="2:4" x14ac:dyDescent="0.15">
      <c r="B416" s="157" t="str">
        <f>IF(見積明細!B416="","",見積明細!B416)</f>
        <v/>
      </c>
      <c r="C416" s="158" t="str">
        <f>IF(見積明細!C416="","",見積明細!C416)</f>
        <v/>
      </c>
      <c r="D416" s="169" t="str">
        <f>IF(見積明細!D416="","",見積明細!D416)</f>
        <v/>
      </c>
    </row>
    <row r="417" spans="2:4" x14ac:dyDescent="0.15">
      <c r="B417" s="157" t="str">
        <f>IF(見積明細!B417="","",見積明細!B417)</f>
        <v/>
      </c>
      <c r="C417" s="158" t="str">
        <f>IF(見積明細!C417="","",見積明細!C417)</f>
        <v/>
      </c>
      <c r="D417" s="169" t="str">
        <f>IF(見積明細!D417="","",見積明細!D417)</f>
        <v/>
      </c>
    </row>
    <row r="418" spans="2:4" x14ac:dyDescent="0.15">
      <c r="B418" s="157" t="str">
        <f>IF(見積明細!B418="","",見積明細!B418)</f>
        <v/>
      </c>
      <c r="C418" s="158" t="str">
        <f>IF(見積明細!C418="","",見積明細!C418)</f>
        <v/>
      </c>
      <c r="D418" s="169" t="str">
        <f>IF(見積明細!D418="","",見積明細!D418)</f>
        <v/>
      </c>
    </row>
    <row r="419" spans="2:4" x14ac:dyDescent="0.15">
      <c r="B419" s="157" t="str">
        <f>IF(見積明細!B419="","",見積明細!B419)</f>
        <v/>
      </c>
      <c r="C419" s="158" t="str">
        <f>IF(見積明細!C419="","",見積明細!C419)</f>
        <v/>
      </c>
      <c r="D419" s="169" t="str">
        <f>IF(見積明細!D419="","",見積明細!D419)</f>
        <v/>
      </c>
    </row>
    <row r="420" spans="2:4" x14ac:dyDescent="0.15">
      <c r="B420" s="157" t="str">
        <f>IF(見積明細!B420="","",見積明細!B420)</f>
        <v/>
      </c>
      <c r="C420" s="158" t="str">
        <f>IF(見積明細!C420="","",見積明細!C420)</f>
        <v/>
      </c>
      <c r="D420" s="169" t="str">
        <f>IF(見積明細!D420="","",見積明細!D420)</f>
        <v/>
      </c>
    </row>
    <row r="421" spans="2:4" x14ac:dyDescent="0.15">
      <c r="B421" s="157" t="str">
        <f>IF(見積明細!B421="","",見積明細!B421)</f>
        <v/>
      </c>
      <c r="C421" s="158" t="str">
        <f>IF(見積明細!C421="","",見積明細!C421)</f>
        <v/>
      </c>
      <c r="D421" s="169" t="str">
        <f>IF(見積明細!D421="","",見積明細!D421)</f>
        <v/>
      </c>
    </row>
    <row r="422" spans="2:4" x14ac:dyDescent="0.15">
      <c r="B422" s="157" t="str">
        <f>IF(見積明細!B422="","",見積明細!B422)</f>
        <v/>
      </c>
      <c r="C422" s="158" t="str">
        <f>IF(見積明細!C422="","",見積明細!C422)</f>
        <v/>
      </c>
      <c r="D422" s="169" t="str">
        <f>IF(見積明細!D422="","",見積明細!D422)</f>
        <v/>
      </c>
    </row>
    <row r="423" spans="2:4" x14ac:dyDescent="0.15">
      <c r="B423" s="157" t="str">
        <f>IF(見積明細!B423="","",見積明細!B423)</f>
        <v/>
      </c>
      <c r="C423" s="158" t="str">
        <f>IF(見積明細!C423="","",見積明細!C423)</f>
        <v/>
      </c>
      <c r="D423" s="169" t="str">
        <f>IF(見積明細!D423="","",見積明細!D423)</f>
        <v/>
      </c>
    </row>
    <row r="424" spans="2:4" x14ac:dyDescent="0.15">
      <c r="B424" s="157" t="str">
        <f>IF(見積明細!B424="","",見積明細!B424)</f>
        <v/>
      </c>
      <c r="C424" s="158" t="str">
        <f>IF(見積明細!C424="","",見積明細!C424)</f>
        <v/>
      </c>
      <c r="D424" s="169" t="str">
        <f>IF(見積明細!D424="","",見積明細!D424)</f>
        <v/>
      </c>
    </row>
    <row r="425" spans="2:4" x14ac:dyDescent="0.15">
      <c r="B425" s="157" t="str">
        <f>IF(見積明細!B425="","",見積明細!B425)</f>
        <v/>
      </c>
      <c r="C425" s="158" t="str">
        <f>IF(見積明細!C425="","",見積明細!C425)</f>
        <v/>
      </c>
      <c r="D425" s="169" t="str">
        <f>IF(見積明細!D425="","",見積明細!D425)</f>
        <v/>
      </c>
    </row>
    <row r="426" spans="2:4" x14ac:dyDescent="0.15">
      <c r="B426" s="157" t="str">
        <f>IF(見積明細!B426="","",見積明細!B426)</f>
        <v/>
      </c>
      <c r="C426" s="158" t="str">
        <f>IF(見積明細!C426="","",見積明細!C426)</f>
        <v/>
      </c>
      <c r="D426" s="169" t="str">
        <f>IF(見積明細!D426="","",見積明細!D426)</f>
        <v/>
      </c>
    </row>
    <row r="427" spans="2:4" x14ac:dyDescent="0.15">
      <c r="B427" s="157" t="str">
        <f>IF(見積明細!B427="","",見積明細!B427)</f>
        <v/>
      </c>
      <c r="C427" s="158" t="str">
        <f>IF(見積明細!C427="","",見積明細!C427)</f>
        <v/>
      </c>
      <c r="D427" s="169" t="str">
        <f>IF(見積明細!D427="","",見積明細!D427)</f>
        <v/>
      </c>
    </row>
    <row r="428" spans="2:4" x14ac:dyDescent="0.15">
      <c r="B428" s="157" t="str">
        <f>IF(見積明細!B428="","",見積明細!B428)</f>
        <v/>
      </c>
      <c r="C428" s="158" t="str">
        <f>IF(見積明細!C428="","",見積明細!C428)</f>
        <v/>
      </c>
      <c r="D428" s="169" t="str">
        <f>IF(見積明細!D428="","",見積明細!D428)</f>
        <v/>
      </c>
    </row>
    <row r="429" spans="2:4" x14ac:dyDescent="0.15">
      <c r="B429" s="157" t="str">
        <f>IF(見積明細!B429="","",見積明細!B429)</f>
        <v/>
      </c>
      <c r="C429" s="158" t="str">
        <f>IF(見積明細!C429="","",見積明細!C429)</f>
        <v/>
      </c>
      <c r="D429" s="169" t="str">
        <f>IF(見積明細!D429="","",見積明細!D429)</f>
        <v/>
      </c>
    </row>
    <row r="430" spans="2:4" x14ac:dyDescent="0.15">
      <c r="B430" s="157" t="str">
        <f>IF(見積明細!B430="","",見積明細!B430)</f>
        <v/>
      </c>
      <c r="C430" s="158" t="str">
        <f>IF(見積明細!C430="","",見積明細!C430)</f>
        <v/>
      </c>
      <c r="D430" s="169" t="str">
        <f>IF(見積明細!D430="","",見積明細!D430)</f>
        <v/>
      </c>
    </row>
    <row r="431" spans="2:4" x14ac:dyDescent="0.15">
      <c r="B431" s="157" t="str">
        <f>IF(見積明細!B431="","",見積明細!B431)</f>
        <v/>
      </c>
      <c r="C431" s="158" t="str">
        <f>IF(見積明細!C431="","",見積明細!C431)</f>
        <v/>
      </c>
      <c r="D431" s="169" t="str">
        <f>IF(見積明細!D431="","",見積明細!D431)</f>
        <v/>
      </c>
    </row>
    <row r="432" spans="2:4" x14ac:dyDescent="0.15">
      <c r="B432" s="157" t="str">
        <f>IF(見積明細!B432="","",見積明細!B432)</f>
        <v/>
      </c>
      <c r="C432" s="158" t="str">
        <f>IF(見積明細!C432="","",見積明細!C432)</f>
        <v/>
      </c>
      <c r="D432" s="169" t="str">
        <f>IF(見積明細!D432="","",見積明細!D432)</f>
        <v/>
      </c>
    </row>
    <row r="433" spans="2:4" x14ac:dyDescent="0.15">
      <c r="B433" s="157" t="str">
        <f>IF(見積明細!B433="","",見積明細!B433)</f>
        <v/>
      </c>
      <c r="C433" s="158" t="str">
        <f>IF(見積明細!C433="","",見積明細!C433)</f>
        <v/>
      </c>
      <c r="D433" s="169" t="str">
        <f>IF(見積明細!D433="","",見積明細!D433)</f>
        <v/>
      </c>
    </row>
    <row r="434" spans="2:4" x14ac:dyDescent="0.15">
      <c r="B434" s="157" t="str">
        <f>IF(見積明細!B434="","",見積明細!B434)</f>
        <v/>
      </c>
      <c r="C434" s="158" t="str">
        <f>IF(見積明細!C434="","",見積明細!C434)</f>
        <v/>
      </c>
      <c r="D434" s="169" t="str">
        <f>IF(見積明細!D434="","",見積明細!D434)</f>
        <v/>
      </c>
    </row>
    <row r="435" spans="2:4" x14ac:dyDescent="0.15">
      <c r="B435" s="157" t="str">
        <f>IF(見積明細!B435="","",見積明細!B435)</f>
        <v/>
      </c>
      <c r="C435" s="158" t="str">
        <f>IF(見積明細!C435="","",見積明細!C435)</f>
        <v/>
      </c>
      <c r="D435" s="169" t="str">
        <f>IF(見積明細!D435="","",見積明細!D435)</f>
        <v/>
      </c>
    </row>
    <row r="436" spans="2:4" x14ac:dyDescent="0.15">
      <c r="B436" s="157" t="str">
        <f>IF(見積明細!B436="","",見積明細!B436)</f>
        <v/>
      </c>
      <c r="C436" s="158" t="str">
        <f>IF(見積明細!C436="","",見積明細!C436)</f>
        <v/>
      </c>
      <c r="D436" s="169" t="str">
        <f>IF(見積明細!D436="","",見積明細!D436)</f>
        <v/>
      </c>
    </row>
    <row r="437" spans="2:4" x14ac:dyDescent="0.15">
      <c r="B437" s="157" t="str">
        <f>IF(見積明細!B437="","",見積明細!B437)</f>
        <v/>
      </c>
      <c r="C437" s="158" t="str">
        <f>IF(見積明細!C437="","",見積明細!C437)</f>
        <v/>
      </c>
      <c r="D437" s="169" t="str">
        <f>IF(見積明細!D437="","",見積明細!D437)</f>
        <v/>
      </c>
    </row>
    <row r="438" spans="2:4" x14ac:dyDescent="0.15">
      <c r="B438" s="157" t="str">
        <f>IF(見積明細!B438="","",見積明細!B438)</f>
        <v/>
      </c>
      <c r="C438" s="158" t="str">
        <f>IF(見積明細!C438="","",見積明細!C438)</f>
        <v/>
      </c>
      <c r="D438" s="169" t="str">
        <f>IF(見積明細!D438="","",見積明細!D438)</f>
        <v/>
      </c>
    </row>
    <row r="439" spans="2:4" x14ac:dyDescent="0.15">
      <c r="B439" s="157" t="str">
        <f>IF(見積明細!B439="","",見積明細!B439)</f>
        <v/>
      </c>
      <c r="C439" s="158" t="str">
        <f>IF(見積明細!C439="","",見積明細!C439)</f>
        <v/>
      </c>
      <c r="D439" s="169" t="str">
        <f>IF(見積明細!D439="","",見積明細!D439)</f>
        <v/>
      </c>
    </row>
    <row r="440" spans="2:4" x14ac:dyDescent="0.15">
      <c r="B440" s="157" t="str">
        <f>IF(見積明細!B440="","",見積明細!B440)</f>
        <v/>
      </c>
      <c r="C440" s="158" t="str">
        <f>IF(見積明細!C440="","",見積明細!C440)</f>
        <v/>
      </c>
      <c r="D440" s="169" t="str">
        <f>IF(見積明細!D440="","",見積明細!D440)</f>
        <v/>
      </c>
    </row>
    <row r="441" spans="2:4" x14ac:dyDescent="0.15">
      <c r="B441" s="157" t="str">
        <f>IF(見積明細!B441="","",見積明細!B441)</f>
        <v/>
      </c>
      <c r="C441" s="158" t="str">
        <f>IF(見積明細!C441="","",見積明細!C441)</f>
        <v/>
      </c>
      <c r="D441" s="169" t="str">
        <f>IF(見積明細!D441="","",見積明細!D441)</f>
        <v/>
      </c>
    </row>
    <row r="442" spans="2:4" x14ac:dyDescent="0.15">
      <c r="B442" s="157" t="str">
        <f>IF(見積明細!B442="","",見積明細!B442)</f>
        <v/>
      </c>
      <c r="C442" s="158" t="str">
        <f>IF(見積明細!C442="","",見積明細!C442)</f>
        <v/>
      </c>
      <c r="D442" s="169" t="str">
        <f>IF(見積明細!D442="","",見積明細!D442)</f>
        <v/>
      </c>
    </row>
    <row r="443" spans="2:4" x14ac:dyDescent="0.15">
      <c r="B443" s="157" t="str">
        <f>IF(見積明細!B443="","",見積明細!B443)</f>
        <v/>
      </c>
      <c r="C443" s="158" t="str">
        <f>IF(見積明細!C443="","",見積明細!C443)</f>
        <v/>
      </c>
      <c r="D443" s="169" t="str">
        <f>IF(見積明細!D443="","",見積明細!D443)</f>
        <v/>
      </c>
    </row>
    <row r="444" spans="2:4" x14ac:dyDescent="0.15">
      <c r="B444" s="157" t="str">
        <f>IF(見積明細!B444="","",見積明細!B444)</f>
        <v/>
      </c>
      <c r="C444" s="158" t="str">
        <f>IF(見積明細!C444="","",見積明細!C444)</f>
        <v/>
      </c>
      <c r="D444" s="169" t="str">
        <f>IF(見積明細!D444="","",見積明細!D444)</f>
        <v/>
      </c>
    </row>
    <row r="445" spans="2:4" x14ac:dyDescent="0.15">
      <c r="B445" s="157" t="str">
        <f>IF(見積明細!B445="","",見積明細!B445)</f>
        <v/>
      </c>
      <c r="C445" s="158" t="str">
        <f>IF(見積明細!C445="","",見積明細!C445)</f>
        <v/>
      </c>
      <c r="D445" s="169" t="str">
        <f>IF(見積明細!D445="","",見積明細!D445)</f>
        <v/>
      </c>
    </row>
    <row r="446" spans="2:4" x14ac:dyDescent="0.15">
      <c r="B446" s="157" t="str">
        <f>IF(見積明細!B446="","",見積明細!B446)</f>
        <v/>
      </c>
      <c r="C446" s="158" t="str">
        <f>IF(見積明細!C446="","",見積明細!C446)</f>
        <v/>
      </c>
      <c r="D446" s="169" t="str">
        <f>IF(見積明細!D446="","",見積明細!D446)</f>
        <v/>
      </c>
    </row>
    <row r="447" spans="2:4" x14ac:dyDescent="0.15">
      <c r="B447" s="157" t="str">
        <f>IF(見積明細!B447="","",見積明細!B447)</f>
        <v/>
      </c>
      <c r="C447" s="158" t="str">
        <f>IF(見積明細!C447="","",見積明細!C447)</f>
        <v/>
      </c>
      <c r="D447" s="169" t="str">
        <f>IF(見積明細!D447="","",見積明細!D447)</f>
        <v/>
      </c>
    </row>
    <row r="448" spans="2:4" x14ac:dyDescent="0.15">
      <c r="B448" s="157" t="str">
        <f>IF(見積明細!B448="","",見積明細!B448)</f>
        <v/>
      </c>
      <c r="C448" s="158" t="str">
        <f>IF(見積明細!C448="","",見積明細!C448)</f>
        <v/>
      </c>
      <c r="D448" s="169" t="str">
        <f>IF(見積明細!D448="","",見積明細!D448)</f>
        <v/>
      </c>
    </row>
    <row r="449" spans="2:4" x14ac:dyDescent="0.15">
      <c r="B449" s="157" t="str">
        <f>IF(見積明細!B449="","",見積明細!B449)</f>
        <v/>
      </c>
      <c r="C449" s="158" t="str">
        <f>IF(見積明細!C449="","",見積明細!C449)</f>
        <v/>
      </c>
      <c r="D449" s="169" t="str">
        <f>IF(見積明細!D449="","",見積明細!D449)</f>
        <v/>
      </c>
    </row>
    <row r="450" spans="2:4" x14ac:dyDescent="0.15">
      <c r="B450" s="157" t="str">
        <f>IF(見積明細!B450="","",見積明細!B450)</f>
        <v/>
      </c>
      <c r="C450" s="158" t="str">
        <f>IF(見積明細!C450="","",見積明細!C450)</f>
        <v/>
      </c>
      <c r="D450" s="169" t="str">
        <f>IF(見積明細!D450="","",見積明細!D450)</f>
        <v/>
      </c>
    </row>
    <row r="451" spans="2:4" x14ac:dyDescent="0.15">
      <c r="B451" s="157" t="str">
        <f>IF(見積明細!B451="","",見積明細!B451)</f>
        <v/>
      </c>
      <c r="C451" s="158" t="str">
        <f>IF(見積明細!C451="","",見積明細!C451)</f>
        <v/>
      </c>
      <c r="D451" s="169" t="str">
        <f>IF(見積明細!D451="","",見積明細!D451)</f>
        <v/>
      </c>
    </row>
    <row r="452" spans="2:4" x14ac:dyDescent="0.15">
      <c r="B452" s="157" t="str">
        <f>IF(見積明細!B452="","",見積明細!B452)</f>
        <v/>
      </c>
      <c r="C452" s="158" t="str">
        <f>IF(見積明細!C452="","",見積明細!C452)</f>
        <v/>
      </c>
      <c r="D452" s="169" t="str">
        <f>IF(見積明細!D452="","",見積明細!D452)</f>
        <v/>
      </c>
    </row>
    <row r="453" spans="2:4" x14ac:dyDescent="0.15">
      <c r="B453" s="157" t="str">
        <f>IF(見積明細!B453="","",見積明細!B453)</f>
        <v/>
      </c>
      <c r="C453" s="158" t="str">
        <f>IF(見積明細!C453="","",見積明細!C453)</f>
        <v/>
      </c>
      <c r="D453" s="169" t="str">
        <f>IF(見積明細!D453="","",見積明細!D453)</f>
        <v/>
      </c>
    </row>
    <row r="454" spans="2:4" x14ac:dyDescent="0.15">
      <c r="B454" s="157" t="str">
        <f>IF(見積明細!B454="","",見積明細!B454)</f>
        <v/>
      </c>
      <c r="C454" s="158" t="str">
        <f>IF(見積明細!C454="","",見積明細!C454)</f>
        <v/>
      </c>
      <c r="D454" s="169" t="str">
        <f>IF(見積明細!D454="","",見積明細!D454)</f>
        <v/>
      </c>
    </row>
    <row r="455" spans="2:4" x14ac:dyDescent="0.15">
      <c r="B455" s="157" t="str">
        <f>IF(見積明細!B455="","",見積明細!B455)</f>
        <v/>
      </c>
      <c r="C455" s="158" t="str">
        <f>IF(見積明細!C455="","",見積明細!C455)</f>
        <v/>
      </c>
      <c r="D455" s="169" t="str">
        <f>IF(見積明細!D455="","",見積明細!D455)</f>
        <v/>
      </c>
    </row>
    <row r="456" spans="2:4" x14ac:dyDescent="0.15">
      <c r="B456" s="157" t="str">
        <f>IF(見積明細!B456="","",見積明細!B456)</f>
        <v/>
      </c>
      <c r="C456" s="158" t="str">
        <f>IF(見積明細!C456="","",見積明細!C456)</f>
        <v/>
      </c>
      <c r="D456" s="169" t="str">
        <f>IF(見積明細!D456="","",見積明細!D456)</f>
        <v/>
      </c>
    </row>
    <row r="457" spans="2:4" x14ac:dyDescent="0.15">
      <c r="B457" s="157" t="str">
        <f>IF(見積明細!B457="","",見積明細!B457)</f>
        <v/>
      </c>
      <c r="C457" s="158" t="str">
        <f>IF(見積明細!C457="","",見積明細!C457)</f>
        <v/>
      </c>
      <c r="D457" s="169" t="str">
        <f>IF(見積明細!D457="","",見積明細!D457)</f>
        <v/>
      </c>
    </row>
    <row r="458" spans="2:4" x14ac:dyDescent="0.15">
      <c r="B458" s="157" t="str">
        <f>IF(見積明細!B458="","",見積明細!B458)</f>
        <v/>
      </c>
      <c r="C458" s="158" t="str">
        <f>IF(見積明細!C458="","",見積明細!C458)</f>
        <v/>
      </c>
      <c r="D458" s="169" t="str">
        <f>IF(見積明細!D458="","",見積明細!D458)</f>
        <v/>
      </c>
    </row>
    <row r="459" spans="2:4" x14ac:dyDescent="0.15">
      <c r="B459" s="157" t="str">
        <f>IF(見積明細!B459="","",見積明細!B459)</f>
        <v/>
      </c>
      <c r="C459" s="158" t="str">
        <f>IF(見積明細!C459="","",見積明細!C459)</f>
        <v/>
      </c>
      <c r="D459" s="169" t="str">
        <f>IF(見積明細!D459="","",見積明細!D459)</f>
        <v/>
      </c>
    </row>
    <row r="460" spans="2:4" x14ac:dyDescent="0.15">
      <c r="B460" s="157" t="str">
        <f>IF(見積明細!B460="","",見積明細!B460)</f>
        <v/>
      </c>
      <c r="C460" s="158" t="str">
        <f>IF(見積明細!C460="","",見積明細!C460)</f>
        <v/>
      </c>
      <c r="D460" s="169" t="str">
        <f>IF(見積明細!D460="","",見積明細!D460)</f>
        <v/>
      </c>
    </row>
    <row r="461" spans="2:4" x14ac:dyDescent="0.15">
      <c r="B461" s="157" t="str">
        <f>IF(見積明細!B461="","",見積明細!B461)</f>
        <v/>
      </c>
      <c r="C461" s="158" t="str">
        <f>IF(見積明細!C461="","",見積明細!C461)</f>
        <v/>
      </c>
      <c r="D461" s="169" t="str">
        <f>IF(見積明細!D461="","",見積明細!D461)</f>
        <v/>
      </c>
    </row>
    <row r="462" spans="2:4" x14ac:dyDescent="0.15">
      <c r="B462" s="157" t="str">
        <f>IF(見積明細!B462="","",見積明細!B462)</f>
        <v/>
      </c>
      <c r="C462" s="158" t="str">
        <f>IF(見積明細!C462="","",見積明細!C462)</f>
        <v/>
      </c>
      <c r="D462" s="169" t="str">
        <f>IF(見積明細!D462="","",見積明細!D462)</f>
        <v/>
      </c>
    </row>
    <row r="463" spans="2:4" x14ac:dyDescent="0.15">
      <c r="B463" s="157" t="str">
        <f>IF(見積明細!B463="","",見積明細!B463)</f>
        <v/>
      </c>
      <c r="C463" s="158" t="str">
        <f>IF(見積明細!C463="","",見積明細!C463)</f>
        <v/>
      </c>
      <c r="D463" s="169" t="str">
        <f>IF(見積明細!D463="","",見積明細!D463)</f>
        <v/>
      </c>
    </row>
    <row r="464" spans="2:4" x14ac:dyDescent="0.15">
      <c r="B464" s="157" t="str">
        <f>IF(見積明細!B464="","",見積明細!B464)</f>
        <v/>
      </c>
      <c r="C464" s="158" t="str">
        <f>IF(見積明細!C464="","",見積明細!C464)</f>
        <v/>
      </c>
      <c r="D464" s="169" t="str">
        <f>IF(見積明細!D464="","",見積明細!D464)</f>
        <v/>
      </c>
    </row>
    <row r="465" spans="2:4" x14ac:dyDescent="0.15">
      <c r="B465" s="157" t="str">
        <f>IF(見積明細!B465="","",見積明細!B465)</f>
        <v/>
      </c>
      <c r="C465" s="158" t="str">
        <f>IF(見積明細!C465="","",見積明細!C465)</f>
        <v/>
      </c>
      <c r="D465" s="169" t="str">
        <f>IF(見積明細!D465="","",見積明細!D465)</f>
        <v/>
      </c>
    </row>
    <row r="466" spans="2:4" x14ac:dyDescent="0.15">
      <c r="B466" s="157" t="str">
        <f>IF(見積明細!B466="","",見積明細!B466)</f>
        <v/>
      </c>
      <c r="C466" s="158" t="str">
        <f>IF(見積明細!C466="","",見積明細!C466)</f>
        <v/>
      </c>
      <c r="D466" s="169" t="str">
        <f>IF(見積明細!D466="","",見積明細!D466)</f>
        <v/>
      </c>
    </row>
    <row r="467" spans="2:4" x14ac:dyDescent="0.15">
      <c r="B467" s="157" t="str">
        <f>IF(見積明細!B467="","",見積明細!B467)</f>
        <v/>
      </c>
      <c r="C467" s="158" t="str">
        <f>IF(見積明細!C467="","",見積明細!C467)</f>
        <v/>
      </c>
      <c r="D467" s="169" t="str">
        <f>IF(見積明細!D467="","",見積明細!D467)</f>
        <v/>
      </c>
    </row>
    <row r="468" spans="2:4" x14ac:dyDescent="0.15">
      <c r="B468" s="157" t="str">
        <f>IF(見積明細!B468="","",見積明細!B468)</f>
        <v/>
      </c>
      <c r="C468" s="158" t="str">
        <f>IF(見積明細!C468="","",見積明細!C468)</f>
        <v/>
      </c>
      <c r="D468" s="169" t="str">
        <f>IF(見積明細!D468="","",見積明細!D468)</f>
        <v/>
      </c>
    </row>
    <row r="469" spans="2:4" x14ac:dyDescent="0.15">
      <c r="B469" s="157" t="str">
        <f>IF(見積明細!B469="","",見積明細!B469)</f>
        <v/>
      </c>
      <c r="C469" s="158" t="str">
        <f>IF(見積明細!C469="","",見積明細!C469)</f>
        <v/>
      </c>
      <c r="D469" s="169" t="str">
        <f>IF(見積明細!D469="","",見積明細!D469)</f>
        <v/>
      </c>
    </row>
    <row r="470" spans="2:4" x14ac:dyDescent="0.15">
      <c r="B470" s="157" t="str">
        <f>IF(見積明細!B470="","",見積明細!B470)</f>
        <v/>
      </c>
      <c r="C470" s="158" t="str">
        <f>IF(見積明細!C470="","",見積明細!C470)</f>
        <v/>
      </c>
      <c r="D470" s="169" t="str">
        <f>IF(見積明細!D470="","",見積明細!D470)</f>
        <v/>
      </c>
    </row>
    <row r="471" spans="2:4" x14ac:dyDescent="0.15">
      <c r="B471" s="157" t="str">
        <f>IF(見積明細!B471="","",見積明細!B471)</f>
        <v/>
      </c>
      <c r="C471" s="158" t="str">
        <f>IF(見積明細!C471="","",見積明細!C471)</f>
        <v/>
      </c>
      <c r="D471" s="169" t="str">
        <f>IF(見積明細!D471="","",見積明細!D471)</f>
        <v/>
      </c>
    </row>
    <row r="472" spans="2:4" x14ac:dyDescent="0.15">
      <c r="B472" s="157" t="str">
        <f>IF(見積明細!B472="","",見積明細!B472)</f>
        <v/>
      </c>
      <c r="C472" s="158" t="str">
        <f>IF(見積明細!C472="","",見積明細!C472)</f>
        <v/>
      </c>
      <c r="D472" s="169" t="str">
        <f>IF(見積明細!D472="","",見積明細!D472)</f>
        <v/>
      </c>
    </row>
    <row r="473" spans="2:4" x14ac:dyDescent="0.15">
      <c r="B473" s="157" t="str">
        <f>IF(見積明細!B473="","",見積明細!B473)</f>
        <v/>
      </c>
      <c r="C473" s="158" t="str">
        <f>IF(見積明細!C473="","",見積明細!C473)</f>
        <v/>
      </c>
      <c r="D473" s="169" t="str">
        <f>IF(見積明細!D473="","",見積明細!D473)</f>
        <v/>
      </c>
    </row>
    <row r="474" spans="2:4" x14ac:dyDescent="0.15">
      <c r="B474" s="157" t="str">
        <f>IF(見積明細!B474="","",見積明細!B474)</f>
        <v/>
      </c>
      <c r="C474" s="158" t="str">
        <f>IF(見積明細!C474="","",見積明細!C474)</f>
        <v/>
      </c>
      <c r="D474" s="169" t="str">
        <f>IF(見積明細!D474="","",見積明細!D474)</f>
        <v/>
      </c>
    </row>
    <row r="475" spans="2:4" x14ac:dyDescent="0.15">
      <c r="B475" s="157" t="str">
        <f>IF(見積明細!B475="","",見積明細!B475)</f>
        <v/>
      </c>
      <c r="C475" s="158" t="str">
        <f>IF(見積明細!C475="","",見積明細!C475)</f>
        <v/>
      </c>
      <c r="D475" s="169" t="str">
        <f>IF(見積明細!D475="","",見積明細!D475)</f>
        <v/>
      </c>
    </row>
    <row r="476" spans="2:4" x14ac:dyDescent="0.15">
      <c r="B476" s="157" t="str">
        <f>IF(見積明細!B476="","",見積明細!B476)</f>
        <v/>
      </c>
      <c r="C476" s="158" t="str">
        <f>IF(見積明細!C476="","",見積明細!C476)</f>
        <v/>
      </c>
      <c r="D476" s="169" t="str">
        <f>IF(見積明細!D476="","",見積明細!D476)</f>
        <v/>
      </c>
    </row>
    <row r="477" spans="2:4" x14ac:dyDescent="0.15">
      <c r="B477" s="157" t="str">
        <f>IF(見積明細!B477="","",見積明細!B477)</f>
        <v/>
      </c>
      <c r="C477" s="158" t="str">
        <f>IF(見積明細!C477="","",見積明細!C477)</f>
        <v/>
      </c>
      <c r="D477" s="169" t="str">
        <f>IF(見積明細!D477="","",見積明細!D477)</f>
        <v/>
      </c>
    </row>
    <row r="478" spans="2:4" x14ac:dyDescent="0.15">
      <c r="B478" s="157" t="str">
        <f>IF(見積明細!B478="","",見積明細!B478)</f>
        <v/>
      </c>
      <c r="C478" s="158" t="str">
        <f>IF(見積明細!C478="","",見積明細!C478)</f>
        <v/>
      </c>
      <c r="D478" s="169" t="str">
        <f>IF(見積明細!D478="","",見積明細!D478)</f>
        <v/>
      </c>
    </row>
    <row r="479" spans="2:4" x14ac:dyDescent="0.15">
      <c r="B479" s="157" t="str">
        <f>IF(見積明細!B479="","",見積明細!B479)</f>
        <v/>
      </c>
      <c r="C479" s="158" t="str">
        <f>IF(見積明細!C479="","",見積明細!C479)</f>
        <v/>
      </c>
      <c r="D479" s="169" t="str">
        <f>IF(見積明細!D479="","",見積明細!D479)</f>
        <v/>
      </c>
    </row>
    <row r="480" spans="2:4" x14ac:dyDescent="0.15">
      <c r="B480" s="157" t="str">
        <f>IF(見積明細!B480="","",見積明細!B480)</f>
        <v/>
      </c>
      <c r="C480" s="158" t="str">
        <f>IF(見積明細!C480="","",見積明細!C480)</f>
        <v/>
      </c>
      <c r="D480" s="169" t="str">
        <f>IF(見積明細!D480="","",見積明細!D480)</f>
        <v/>
      </c>
    </row>
    <row r="481" spans="2:4" x14ac:dyDescent="0.15">
      <c r="B481" s="157" t="str">
        <f>IF(見積明細!B481="","",見積明細!B481)</f>
        <v/>
      </c>
      <c r="C481" s="158" t="str">
        <f>IF(見積明細!C481="","",見積明細!C481)</f>
        <v/>
      </c>
      <c r="D481" s="169" t="str">
        <f>IF(見積明細!D481="","",見積明細!D481)</f>
        <v/>
      </c>
    </row>
    <row r="482" spans="2:4" x14ac:dyDescent="0.15">
      <c r="B482" s="157" t="str">
        <f>IF(見積明細!B482="","",見積明細!B482)</f>
        <v/>
      </c>
      <c r="C482" s="158" t="str">
        <f>IF(見積明細!C482="","",見積明細!C482)</f>
        <v/>
      </c>
      <c r="D482" s="169" t="str">
        <f>IF(見積明細!D482="","",見積明細!D482)</f>
        <v/>
      </c>
    </row>
    <row r="483" spans="2:4" x14ac:dyDescent="0.15">
      <c r="B483" s="157" t="str">
        <f>IF(見積明細!B483="","",見積明細!B483)</f>
        <v/>
      </c>
      <c r="C483" s="158" t="str">
        <f>IF(見積明細!C483="","",見積明細!C483)</f>
        <v/>
      </c>
      <c r="D483" s="169" t="str">
        <f>IF(見積明細!D483="","",見積明細!D483)</f>
        <v/>
      </c>
    </row>
    <row r="484" spans="2:4" x14ac:dyDescent="0.15">
      <c r="B484" s="157" t="str">
        <f>IF(見積明細!B484="","",見積明細!B484)</f>
        <v/>
      </c>
      <c r="C484" s="158" t="str">
        <f>IF(見積明細!C484="","",見積明細!C484)</f>
        <v/>
      </c>
      <c r="D484" s="169" t="str">
        <f>IF(見積明細!D484="","",見積明細!D484)</f>
        <v/>
      </c>
    </row>
    <row r="485" spans="2:4" x14ac:dyDescent="0.15">
      <c r="B485" s="157" t="str">
        <f>IF(見積明細!B485="","",見積明細!B485)</f>
        <v/>
      </c>
      <c r="C485" s="158" t="str">
        <f>IF(見積明細!C485="","",見積明細!C485)</f>
        <v/>
      </c>
      <c r="D485" s="169" t="str">
        <f>IF(見積明細!D485="","",見積明細!D485)</f>
        <v/>
      </c>
    </row>
    <row r="486" spans="2:4" x14ac:dyDescent="0.15">
      <c r="B486" s="157" t="str">
        <f>IF(見積明細!B486="","",見積明細!B486)</f>
        <v/>
      </c>
      <c r="C486" s="158" t="str">
        <f>IF(見積明細!C486="","",見積明細!C486)</f>
        <v/>
      </c>
      <c r="D486" s="169" t="str">
        <f>IF(見積明細!D486="","",見積明細!D486)</f>
        <v/>
      </c>
    </row>
    <row r="487" spans="2:4" x14ac:dyDescent="0.15">
      <c r="B487" s="157" t="str">
        <f>IF(見積明細!B487="","",見積明細!B487)</f>
        <v/>
      </c>
      <c r="C487" s="158" t="str">
        <f>IF(見積明細!C487="","",見積明細!C487)</f>
        <v/>
      </c>
      <c r="D487" s="169" t="str">
        <f>IF(見積明細!D487="","",見積明細!D487)</f>
        <v/>
      </c>
    </row>
    <row r="488" spans="2:4" x14ac:dyDescent="0.15">
      <c r="B488" s="157" t="str">
        <f>IF(見積明細!B488="","",見積明細!B488)</f>
        <v/>
      </c>
      <c r="C488" s="158" t="str">
        <f>IF(見積明細!C488="","",見積明細!C488)</f>
        <v/>
      </c>
      <c r="D488" s="169" t="str">
        <f>IF(見積明細!D488="","",見積明細!D488)</f>
        <v/>
      </c>
    </row>
    <row r="489" spans="2:4" x14ac:dyDescent="0.15">
      <c r="B489" s="157" t="str">
        <f>IF(見積明細!B489="","",見積明細!B489)</f>
        <v/>
      </c>
      <c r="C489" s="158" t="str">
        <f>IF(見積明細!C489="","",見積明細!C489)</f>
        <v/>
      </c>
      <c r="D489" s="169" t="str">
        <f>IF(見積明細!D489="","",見積明細!D489)</f>
        <v/>
      </c>
    </row>
    <row r="490" spans="2:4" x14ac:dyDescent="0.15">
      <c r="B490" s="157" t="str">
        <f>IF(見積明細!B490="","",見積明細!B490)</f>
        <v/>
      </c>
      <c r="C490" s="158" t="str">
        <f>IF(見積明細!C490="","",見積明細!C490)</f>
        <v/>
      </c>
      <c r="D490" s="169" t="str">
        <f>IF(見積明細!D490="","",見積明細!D490)</f>
        <v/>
      </c>
    </row>
    <row r="491" spans="2:4" x14ac:dyDescent="0.15">
      <c r="B491" s="157" t="str">
        <f>IF(見積明細!B491="","",見積明細!B491)</f>
        <v/>
      </c>
      <c r="C491" s="158" t="str">
        <f>IF(見積明細!C491="","",見積明細!C491)</f>
        <v/>
      </c>
      <c r="D491" s="169" t="str">
        <f>IF(見積明細!D491="","",見積明細!D491)</f>
        <v/>
      </c>
    </row>
    <row r="492" spans="2:4" x14ac:dyDescent="0.15">
      <c r="B492" s="157" t="str">
        <f>IF(見積明細!B492="","",見積明細!B492)</f>
        <v/>
      </c>
      <c r="C492" s="158" t="str">
        <f>IF(見積明細!C492="","",見積明細!C492)</f>
        <v/>
      </c>
      <c r="D492" s="169" t="str">
        <f>IF(見積明細!D492="","",見積明細!D492)</f>
        <v/>
      </c>
    </row>
    <row r="493" spans="2:4" x14ac:dyDescent="0.15">
      <c r="B493" s="157" t="str">
        <f>IF(見積明細!B493="","",見積明細!B493)</f>
        <v/>
      </c>
      <c r="C493" s="158" t="str">
        <f>IF(見積明細!C493="","",見積明細!C493)</f>
        <v/>
      </c>
      <c r="D493" s="169" t="str">
        <f>IF(見積明細!D493="","",見積明細!D493)</f>
        <v/>
      </c>
    </row>
    <row r="494" spans="2:4" x14ac:dyDescent="0.15">
      <c r="B494" s="157" t="str">
        <f>IF(見積明細!B494="","",見積明細!B494)</f>
        <v/>
      </c>
      <c r="C494" s="158" t="str">
        <f>IF(見積明細!C494="","",見積明細!C494)</f>
        <v/>
      </c>
      <c r="D494" s="169" t="str">
        <f>IF(見積明細!D494="","",見積明細!D494)</f>
        <v/>
      </c>
    </row>
    <row r="495" spans="2:4" x14ac:dyDescent="0.15">
      <c r="B495" s="157" t="str">
        <f>IF(見積明細!B495="","",見積明細!B495)</f>
        <v/>
      </c>
      <c r="C495" s="158" t="str">
        <f>IF(見積明細!C495="","",見積明細!C495)</f>
        <v/>
      </c>
      <c r="D495" s="169" t="str">
        <f>IF(見積明細!D495="","",見積明細!D495)</f>
        <v/>
      </c>
    </row>
    <row r="496" spans="2:4" x14ac:dyDescent="0.15">
      <c r="B496" s="157" t="str">
        <f>IF(見積明細!B496="","",見積明細!B496)</f>
        <v/>
      </c>
      <c r="C496" s="158" t="str">
        <f>IF(見積明細!C496="","",見積明細!C496)</f>
        <v/>
      </c>
      <c r="D496" s="169" t="str">
        <f>IF(見積明細!D496="","",見積明細!D496)</f>
        <v/>
      </c>
    </row>
    <row r="497" spans="2:4" x14ac:dyDescent="0.15">
      <c r="B497" s="157" t="str">
        <f>IF(見積明細!B497="","",見積明細!B497)</f>
        <v/>
      </c>
      <c r="C497" s="158" t="str">
        <f>IF(見積明細!C497="","",見積明細!C497)</f>
        <v/>
      </c>
      <c r="D497" s="169" t="str">
        <f>IF(見積明細!D497="","",見積明細!D497)</f>
        <v/>
      </c>
    </row>
    <row r="498" spans="2:4" x14ac:dyDescent="0.15">
      <c r="B498" s="157" t="str">
        <f>IF(見積明細!B498="","",見積明細!B498)</f>
        <v/>
      </c>
      <c r="C498" s="158" t="str">
        <f>IF(見積明細!C498="","",見積明細!C498)</f>
        <v/>
      </c>
      <c r="D498" s="169" t="str">
        <f>IF(見積明細!D498="","",見積明細!D498)</f>
        <v/>
      </c>
    </row>
    <row r="499" spans="2:4" x14ac:dyDescent="0.15">
      <c r="B499" s="157" t="str">
        <f>IF(見積明細!B499="","",見積明細!B499)</f>
        <v/>
      </c>
      <c r="C499" s="158" t="str">
        <f>IF(見積明細!C499="","",見積明細!C499)</f>
        <v/>
      </c>
      <c r="D499" s="169" t="str">
        <f>IF(見積明細!D499="","",見積明細!D499)</f>
        <v/>
      </c>
    </row>
    <row r="500" spans="2:4" x14ac:dyDescent="0.15">
      <c r="B500" s="157" t="str">
        <f>IF(見積明細!B500="","",見積明細!B500)</f>
        <v/>
      </c>
      <c r="C500" s="158" t="str">
        <f>IF(見積明細!C500="","",見積明細!C500)</f>
        <v/>
      </c>
      <c r="D500" s="169" t="str">
        <f>IF(見積明細!D500="","",見積明細!D500)</f>
        <v/>
      </c>
    </row>
    <row r="501" spans="2:4" x14ac:dyDescent="0.15">
      <c r="B501" s="157" t="str">
        <f>IF(見積明細!B501="","",見積明細!B501)</f>
        <v/>
      </c>
      <c r="C501" s="158" t="str">
        <f>IF(見積明細!C501="","",見積明細!C501)</f>
        <v/>
      </c>
      <c r="D501" s="169" t="str">
        <f>IF(見積明細!D501="","",見積明細!D501)</f>
        <v/>
      </c>
    </row>
    <row r="502" spans="2:4" x14ac:dyDescent="0.15">
      <c r="B502" s="157" t="str">
        <f>IF(見積明細!B502="","",見積明細!B502)</f>
        <v/>
      </c>
      <c r="C502" s="158" t="str">
        <f>IF(見積明細!C502="","",見積明細!C502)</f>
        <v/>
      </c>
      <c r="D502" s="169" t="str">
        <f>IF(見積明細!D502="","",見積明細!D502)</f>
        <v/>
      </c>
    </row>
    <row r="503" spans="2:4" x14ac:dyDescent="0.15">
      <c r="B503" s="157" t="str">
        <f>IF(見積明細!B503="","",見積明細!B503)</f>
        <v/>
      </c>
      <c r="C503" s="158" t="str">
        <f>IF(見積明細!C503="","",見積明細!C503)</f>
        <v/>
      </c>
      <c r="D503" s="169" t="str">
        <f>IF(見積明細!D503="","",見積明細!D503)</f>
        <v/>
      </c>
    </row>
    <row r="504" spans="2:4" x14ac:dyDescent="0.15">
      <c r="B504" s="157" t="str">
        <f>IF(見積明細!B504="","",見積明細!B504)</f>
        <v/>
      </c>
      <c r="C504" s="158" t="str">
        <f>IF(見積明細!C504="","",見積明細!C504)</f>
        <v/>
      </c>
      <c r="D504" s="169" t="str">
        <f>IF(見積明細!D504="","",見積明細!D504)</f>
        <v/>
      </c>
    </row>
    <row r="505" spans="2:4" x14ac:dyDescent="0.15">
      <c r="B505" s="157" t="str">
        <f>IF(見積明細!B505="","",見積明細!B505)</f>
        <v/>
      </c>
      <c r="C505" s="158" t="str">
        <f>IF(見積明細!C505="","",見積明細!C505)</f>
        <v/>
      </c>
      <c r="D505" s="169" t="str">
        <f>IF(見積明細!D505="","",見積明細!D505)</f>
        <v/>
      </c>
    </row>
    <row r="506" spans="2:4" x14ac:dyDescent="0.15">
      <c r="B506" s="157" t="str">
        <f>IF(見積明細!B506="","",見積明細!B506)</f>
        <v/>
      </c>
      <c r="C506" s="158" t="str">
        <f>IF(見積明細!C506="","",見積明細!C506)</f>
        <v/>
      </c>
      <c r="D506" s="169" t="str">
        <f>IF(見積明細!D506="","",見積明細!D506)</f>
        <v/>
      </c>
    </row>
    <row r="507" spans="2:4" x14ac:dyDescent="0.15">
      <c r="B507" s="157" t="str">
        <f>IF(見積明細!B507="","",見積明細!B507)</f>
        <v/>
      </c>
      <c r="C507" s="158" t="str">
        <f>IF(見積明細!C507="","",見積明細!C507)</f>
        <v/>
      </c>
      <c r="D507" s="169" t="str">
        <f>IF(見積明細!D507="","",見積明細!D507)</f>
        <v/>
      </c>
    </row>
    <row r="508" spans="2:4" x14ac:dyDescent="0.15">
      <c r="B508" s="157" t="str">
        <f>IF(見積明細!B508="","",見積明細!B508)</f>
        <v/>
      </c>
      <c r="C508" s="158" t="str">
        <f>IF(見積明細!C508="","",見積明細!C508)</f>
        <v/>
      </c>
      <c r="D508" s="169" t="str">
        <f>IF(見積明細!D508="","",見積明細!D508)</f>
        <v/>
      </c>
    </row>
    <row r="509" spans="2:4" x14ac:dyDescent="0.15">
      <c r="B509" s="157" t="str">
        <f>IF(見積明細!B509="","",見積明細!B509)</f>
        <v/>
      </c>
      <c r="C509" s="158" t="str">
        <f>IF(見積明細!C509="","",見積明細!C509)</f>
        <v/>
      </c>
      <c r="D509" s="169" t="str">
        <f>IF(見積明細!D509="","",見積明細!D509)</f>
        <v/>
      </c>
    </row>
    <row r="510" spans="2:4" x14ac:dyDescent="0.15">
      <c r="B510" s="157" t="str">
        <f>IF(見積明細!B510="","",見積明細!B510)</f>
        <v/>
      </c>
      <c r="C510" s="158" t="str">
        <f>IF(見積明細!C510="","",見積明細!C510)</f>
        <v/>
      </c>
      <c r="D510" s="169" t="str">
        <f>IF(見積明細!D510="","",見積明細!D510)</f>
        <v/>
      </c>
    </row>
    <row r="511" spans="2:4" x14ac:dyDescent="0.15">
      <c r="B511" s="157" t="str">
        <f>IF(見積明細!B511="","",見積明細!B511)</f>
        <v/>
      </c>
      <c r="C511" s="158" t="str">
        <f>IF(見積明細!C511="","",見積明細!C511)</f>
        <v/>
      </c>
      <c r="D511" s="169" t="str">
        <f>IF(見積明細!D511="","",見積明細!D511)</f>
        <v/>
      </c>
    </row>
    <row r="512" spans="2:4" x14ac:dyDescent="0.15">
      <c r="B512" s="157" t="str">
        <f>IF(見積明細!B512="","",見積明細!B512)</f>
        <v/>
      </c>
      <c r="C512" s="158" t="str">
        <f>IF(見積明細!C512="","",見積明細!C512)</f>
        <v/>
      </c>
      <c r="D512" s="169" t="str">
        <f>IF(見積明細!D512="","",見積明細!D512)</f>
        <v/>
      </c>
    </row>
    <row r="513" spans="2:4" x14ac:dyDescent="0.15">
      <c r="B513" s="157" t="str">
        <f>IF(見積明細!B513="","",見積明細!B513)</f>
        <v/>
      </c>
      <c r="C513" s="158" t="str">
        <f>IF(見積明細!C513="","",見積明細!C513)</f>
        <v/>
      </c>
      <c r="D513" s="169" t="str">
        <f>IF(見積明細!D513="","",見積明細!D513)</f>
        <v/>
      </c>
    </row>
    <row r="514" spans="2:4" x14ac:dyDescent="0.15">
      <c r="B514" s="157" t="str">
        <f>IF(見積明細!B514="","",見積明細!B514)</f>
        <v/>
      </c>
      <c r="C514" s="158" t="str">
        <f>IF(見積明細!C514="","",見積明細!C514)</f>
        <v/>
      </c>
      <c r="D514" s="169" t="str">
        <f>IF(見積明細!D514="","",見積明細!D514)</f>
        <v/>
      </c>
    </row>
    <row r="515" spans="2:4" x14ac:dyDescent="0.15">
      <c r="B515" s="157" t="str">
        <f>IF(見積明細!B515="","",見積明細!B515)</f>
        <v/>
      </c>
      <c r="C515" s="158" t="str">
        <f>IF(見積明細!C515="","",見積明細!C515)</f>
        <v/>
      </c>
      <c r="D515" s="169" t="str">
        <f>IF(見積明細!D515="","",見積明細!D515)</f>
        <v/>
      </c>
    </row>
    <row r="516" spans="2:4" x14ac:dyDescent="0.15">
      <c r="B516" s="157" t="str">
        <f>IF(見積明細!B516="","",見積明細!B516)</f>
        <v/>
      </c>
      <c r="C516" s="158" t="str">
        <f>IF(見積明細!C516="","",見積明細!C516)</f>
        <v/>
      </c>
      <c r="D516" s="169" t="str">
        <f>IF(見積明細!D516="","",見積明細!D516)</f>
        <v/>
      </c>
    </row>
    <row r="517" spans="2:4" x14ac:dyDescent="0.15">
      <c r="B517" s="157" t="str">
        <f>IF(見積明細!B517="","",見積明細!B517)</f>
        <v/>
      </c>
      <c r="C517" s="158" t="str">
        <f>IF(見積明細!C517="","",見積明細!C517)</f>
        <v/>
      </c>
      <c r="D517" s="169" t="str">
        <f>IF(見積明細!D517="","",見積明細!D517)</f>
        <v/>
      </c>
    </row>
    <row r="518" spans="2:4" x14ac:dyDescent="0.15">
      <c r="B518" s="157" t="str">
        <f>IF(見積明細!B518="","",見積明細!B518)</f>
        <v/>
      </c>
      <c r="C518" s="158" t="str">
        <f>IF(見積明細!C518="","",見積明細!C518)</f>
        <v/>
      </c>
      <c r="D518" s="169" t="str">
        <f>IF(見積明細!D518="","",見積明細!D518)</f>
        <v/>
      </c>
    </row>
    <row r="519" spans="2:4" x14ac:dyDescent="0.15">
      <c r="B519" s="157" t="str">
        <f>IF(見積明細!B519="","",見積明細!B519)</f>
        <v/>
      </c>
      <c r="C519" s="158" t="str">
        <f>IF(見積明細!C519="","",見積明細!C519)</f>
        <v/>
      </c>
      <c r="D519" s="169" t="str">
        <f>IF(見積明細!D519="","",見積明細!D519)</f>
        <v/>
      </c>
    </row>
    <row r="520" spans="2:4" x14ac:dyDescent="0.15">
      <c r="B520" s="157" t="str">
        <f>IF(見積明細!B520="","",見積明細!B520)</f>
        <v/>
      </c>
      <c r="C520" s="158" t="str">
        <f>IF(見積明細!C520="","",見積明細!C520)</f>
        <v/>
      </c>
      <c r="D520" s="169" t="str">
        <f>IF(見積明細!D520="","",見積明細!D520)</f>
        <v/>
      </c>
    </row>
    <row r="521" spans="2:4" x14ac:dyDescent="0.15">
      <c r="B521" s="157" t="str">
        <f>IF(見積明細!B521="","",見積明細!B521)</f>
        <v/>
      </c>
      <c r="C521" s="158" t="str">
        <f>IF(見積明細!C521="","",見積明細!C521)</f>
        <v/>
      </c>
      <c r="D521" s="169" t="str">
        <f>IF(見積明細!D521="","",見積明細!D521)</f>
        <v/>
      </c>
    </row>
    <row r="522" spans="2:4" x14ac:dyDescent="0.15">
      <c r="B522" s="157" t="str">
        <f>IF(見積明細!B522="","",見積明細!B522)</f>
        <v/>
      </c>
      <c r="C522" s="158" t="str">
        <f>IF(見積明細!C522="","",見積明細!C522)</f>
        <v/>
      </c>
      <c r="D522" s="169" t="str">
        <f>IF(見積明細!D522="","",見積明細!D522)</f>
        <v/>
      </c>
    </row>
    <row r="523" spans="2:4" x14ac:dyDescent="0.15">
      <c r="B523" s="157" t="str">
        <f>IF(見積明細!B523="","",見積明細!B523)</f>
        <v/>
      </c>
      <c r="C523" s="158" t="str">
        <f>IF(見積明細!C523="","",見積明細!C523)</f>
        <v/>
      </c>
      <c r="D523" s="169" t="str">
        <f>IF(見積明細!D523="","",見積明細!D523)</f>
        <v/>
      </c>
    </row>
    <row r="524" spans="2:4" x14ac:dyDescent="0.15">
      <c r="B524" s="157" t="str">
        <f>IF(見積明細!B524="","",見積明細!B524)</f>
        <v/>
      </c>
      <c r="C524" s="158" t="str">
        <f>IF(見積明細!C524="","",見積明細!C524)</f>
        <v/>
      </c>
      <c r="D524" s="169" t="str">
        <f>IF(見積明細!D524="","",見積明細!D524)</f>
        <v/>
      </c>
    </row>
    <row r="525" spans="2:4" x14ac:dyDescent="0.15">
      <c r="B525" s="157" t="str">
        <f>IF(見積明細!B525="","",見積明細!B525)</f>
        <v/>
      </c>
      <c r="C525" s="158" t="str">
        <f>IF(見積明細!C525="","",見積明細!C525)</f>
        <v/>
      </c>
      <c r="D525" s="169" t="str">
        <f>IF(見積明細!D525="","",見積明細!D525)</f>
        <v/>
      </c>
    </row>
    <row r="526" spans="2:4" x14ac:dyDescent="0.15">
      <c r="B526" s="157" t="str">
        <f>IF(見積明細!B526="","",見積明細!B526)</f>
        <v/>
      </c>
      <c r="C526" s="158" t="str">
        <f>IF(見積明細!C526="","",見積明細!C526)</f>
        <v/>
      </c>
      <c r="D526" s="169" t="str">
        <f>IF(見積明細!D526="","",見積明細!D526)</f>
        <v/>
      </c>
    </row>
    <row r="527" spans="2:4" x14ac:dyDescent="0.15">
      <c r="B527" s="157" t="str">
        <f>IF(見積明細!B527="","",見積明細!B527)</f>
        <v/>
      </c>
      <c r="C527" s="158" t="str">
        <f>IF(見積明細!C527="","",見積明細!C527)</f>
        <v/>
      </c>
      <c r="D527" s="169" t="str">
        <f>IF(見積明細!D527="","",見積明細!D527)</f>
        <v/>
      </c>
    </row>
    <row r="528" spans="2:4" x14ac:dyDescent="0.15">
      <c r="B528" s="157" t="str">
        <f>IF(見積明細!B528="","",見積明細!B528)</f>
        <v/>
      </c>
      <c r="C528" s="158" t="str">
        <f>IF(見積明細!C528="","",見積明細!C528)</f>
        <v/>
      </c>
      <c r="D528" s="169" t="str">
        <f>IF(見積明細!D528="","",見積明細!D528)</f>
        <v/>
      </c>
    </row>
    <row r="529" spans="2:4" x14ac:dyDescent="0.15">
      <c r="B529" s="157" t="str">
        <f>IF(見積明細!B529="","",見積明細!B529)</f>
        <v/>
      </c>
      <c r="C529" s="158" t="str">
        <f>IF(見積明細!C529="","",見積明細!C529)</f>
        <v/>
      </c>
      <c r="D529" s="169" t="str">
        <f>IF(見積明細!D529="","",見積明細!D529)</f>
        <v/>
      </c>
    </row>
    <row r="530" spans="2:4" x14ac:dyDescent="0.15">
      <c r="B530" s="157" t="str">
        <f>IF(見積明細!B530="","",見積明細!B530)</f>
        <v/>
      </c>
      <c r="C530" s="158" t="str">
        <f>IF(見積明細!C530="","",見積明細!C530)</f>
        <v/>
      </c>
      <c r="D530" s="169" t="str">
        <f>IF(見積明細!D530="","",見積明細!D530)</f>
        <v/>
      </c>
    </row>
    <row r="531" spans="2:4" x14ac:dyDescent="0.15">
      <c r="B531" s="157" t="str">
        <f>IF(見積明細!B531="","",見積明細!B531)</f>
        <v/>
      </c>
      <c r="C531" s="158" t="str">
        <f>IF(見積明細!C531="","",見積明細!C531)</f>
        <v/>
      </c>
      <c r="D531" s="169" t="str">
        <f>IF(見積明細!D531="","",見積明細!D531)</f>
        <v/>
      </c>
    </row>
    <row r="532" spans="2:4" x14ac:dyDescent="0.15">
      <c r="B532" s="157" t="str">
        <f>IF(見積明細!B532="","",見積明細!B532)</f>
        <v/>
      </c>
      <c r="C532" s="158" t="str">
        <f>IF(見積明細!C532="","",見積明細!C532)</f>
        <v/>
      </c>
      <c r="D532" s="169" t="str">
        <f>IF(見積明細!D532="","",見積明細!D532)</f>
        <v/>
      </c>
    </row>
    <row r="533" spans="2:4" x14ac:dyDescent="0.15">
      <c r="B533" s="157" t="str">
        <f>IF(見積明細!B533="","",見積明細!B533)</f>
        <v/>
      </c>
      <c r="C533" s="158" t="str">
        <f>IF(見積明細!C533="","",見積明細!C533)</f>
        <v/>
      </c>
      <c r="D533" s="169" t="str">
        <f>IF(見積明細!D533="","",見積明細!D533)</f>
        <v/>
      </c>
    </row>
    <row r="534" spans="2:4" x14ac:dyDescent="0.15">
      <c r="B534" s="157" t="str">
        <f>IF(見積明細!B534="","",見積明細!B534)</f>
        <v/>
      </c>
      <c r="C534" s="158" t="str">
        <f>IF(見積明細!C534="","",見積明細!C534)</f>
        <v/>
      </c>
      <c r="D534" s="169" t="str">
        <f>IF(見積明細!D534="","",見積明細!D534)</f>
        <v/>
      </c>
    </row>
    <row r="535" spans="2:4" x14ac:dyDescent="0.15">
      <c r="B535" s="157" t="str">
        <f>IF(見積明細!B535="","",見積明細!B535)</f>
        <v/>
      </c>
      <c r="C535" s="158" t="str">
        <f>IF(見積明細!C535="","",見積明細!C535)</f>
        <v/>
      </c>
      <c r="D535" s="169" t="str">
        <f>IF(見積明細!D535="","",見積明細!D535)</f>
        <v/>
      </c>
    </row>
    <row r="536" spans="2:4" x14ac:dyDescent="0.15">
      <c r="B536" s="157" t="str">
        <f>IF(見積明細!B536="","",見積明細!B536)</f>
        <v/>
      </c>
      <c r="C536" s="158" t="str">
        <f>IF(見積明細!C536="","",見積明細!C536)</f>
        <v/>
      </c>
      <c r="D536" s="169" t="str">
        <f>IF(見積明細!D536="","",見積明細!D536)</f>
        <v/>
      </c>
    </row>
    <row r="537" spans="2:4" x14ac:dyDescent="0.15">
      <c r="B537" s="157" t="str">
        <f>IF(見積明細!B537="","",見積明細!B537)</f>
        <v/>
      </c>
      <c r="C537" s="158" t="str">
        <f>IF(見積明細!C537="","",見積明細!C537)</f>
        <v/>
      </c>
      <c r="D537" s="169" t="str">
        <f>IF(見積明細!D537="","",見積明細!D537)</f>
        <v/>
      </c>
    </row>
    <row r="538" spans="2:4" x14ac:dyDescent="0.15">
      <c r="B538" s="157" t="str">
        <f>IF(見積明細!B538="","",見積明細!B538)</f>
        <v/>
      </c>
      <c r="C538" s="158" t="str">
        <f>IF(見積明細!C538="","",見積明細!C538)</f>
        <v/>
      </c>
      <c r="D538" s="169" t="str">
        <f>IF(見積明細!D538="","",見積明細!D538)</f>
        <v/>
      </c>
    </row>
    <row r="539" spans="2:4" x14ac:dyDescent="0.15">
      <c r="B539" s="157" t="str">
        <f>IF(見積明細!B539="","",見積明細!B539)</f>
        <v/>
      </c>
      <c r="C539" s="158" t="str">
        <f>IF(見積明細!C539="","",見積明細!C539)</f>
        <v/>
      </c>
      <c r="D539" s="169" t="str">
        <f>IF(見積明細!D539="","",見積明細!D539)</f>
        <v/>
      </c>
    </row>
    <row r="540" spans="2:4" x14ac:dyDescent="0.15">
      <c r="B540" s="157" t="str">
        <f>IF(見積明細!B540="","",見積明細!B540)</f>
        <v/>
      </c>
      <c r="C540" s="158" t="str">
        <f>IF(見積明細!C540="","",見積明細!C540)</f>
        <v/>
      </c>
      <c r="D540" s="169" t="str">
        <f>IF(見積明細!D540="","",見積明細!D540)</f>
        <v/>
      </c>
    </row>
    <row r="541" spans="2:4" x14ac:dyDescent="0.15">
      <c r="B541" s="157" t="str">
        <f>IF(見積明細!B541="","",見積明細!B541)</f>
        <v/>
      </c>
      <c r="C541" s="158" t="str">
        <f>IF(見積明細!C541="","",見積明細!C541)</f>
        <v/>
      </c>
      <c r="D541" s="169" t="str">
        <f>IF(見積明細!D541="","",見積明細!D541)</f>
        <v/>
      </c>
    </row>
    <row r="542" spans="2:4" x14ac:dyDescent="0.15">
      <c r="B542" s="157" t="str">
        <f>IF(見積明細!B542="","",見積明細!B542)</f>
        <v/>
      </c>
      <c r="C542" s="158" t="str">
        <f>IF(見積明細!C542="","",見積明細!C542)</f>
        <v/>
      </c>
      <c r="D542" s="169" t="str">
        <f>IF(見積明細!D542="","",見積明細!D542)</f>
        <v/>
      </c>
    </row>
    <row r="543" spans="2:4" x14ac:dyDescent="0.15">
      <c r="B543" s="157" t="str">
        <f>IF(見積明細!B543="","",見積明細!B543)</f>
        <v/>
      </c>
      <c r="C543" s="158" t="str">
        <f>IF(見積明細!C543="","",見積明細!C543)</f>
        <v/>
      </c>
      <c r="D543" s="169" t="str">
        <f>IF(見積明細!D543="","",見積明細!D543)</f>
        <v/>
      </c>
    </row>
    <row r="544" spans="2:4" x14ac:dyDescent="0.15">
      <c r="B544" s="157" t="str">
        <f>IF(見積明細!B544="","",見積明細!B544)</f>
        <v/>
      </c>
      <c r="C544" s="158" t="str">
        <f>IF(見積明細!C544="","",見積明細!C544)</f>
        <v/>
      </c>
      <c r="D544" s="169" t="str">
        <f>IF(見積明細!D544="","",見積明細!D544)</f>
        <v/>
      </c>
    </row>
    <row r="545" spans="2:4" x14ac:dyDescent="0.15">
      <c r="B545" s="157" t="str">
        <f>IF(見積明細!B545="","",見積明細!B545)</f>
        <v/>
      </c>
      <c r="C545" s="158" t="str">
        <f>IF(見積明細!C545="","",見積明細!C545)</f>
        <v/>
      </c>
      <c r="D545" s="169" t="str">
        <f>IF(見積明細!D545="","",見積明細!D545)</f>
        <v/>
      </c>
    </row>
    <row r="546" spans="2:4" x14ac:dyDescent="0.15">
      <c r="B546" s="157" t="str">
        <f>IF(見積明細!B546="","",見積明細!B546)</f>
        <v/>
      </c>
      <c r="C546" s="158" t="str">
        <f>IF(見積明細!C546="","",見積明細!C546)</f>
        <v/>
      </c>
      <c r="D546" s="169" t="str">
        <f>IF(見積明細!D546="","",見積明細!D546)</f>
        <v/>
      </c>
    </row>
    <row r="547" spans="2:4" x14ac:dyDescent="0.15">
      <c r="B547" s="157" t="str">
        <f>IF(見積明細!B547="","",見積明細!B547)</f>
        <v/>
      </c>
      <c r="C547" s="158" t="str">
        <f>IF(見積明細!C547="","",見積明細!C547)</f>
        <v/>
      </c>
      <c r="D547" s="169" t="str">
        <f>IF(見積明細!D547="","",見積明細!D547)</f>
        <v/>
      </c>
    </row>
    <row r="548" spans="2:4" x14ac:dyDescent="0.15">
      <c r="B548" s="157" t="str">
        <f>IF(見積明細!B548="","",見積明細!B548)</f>
        <v/>
      </c>
      <c r="C548" s="158" t="str">
        <f>IF(見積明細!C548="","",見積明細!C548)</f>
        <v/>
      </c>
      <c r="D548" s="169" t="str">
        <f>IF(見積明細!D548="","",見積明細!D548)</f>
        <v/>
      </c>
    </row>
    <row r="549" spans="2:4" x14ac:dyDescent="0.15">
      <c r="B549" s="157" t="str">
        <f>IF(見積明細!B549="","",見積明細!B549)</f>
        <v/>
      </c>
      <c r="C549" s="158" t="str">
        <f>IF(見積明細!C549="","",見積明細!C549)</f>
        <v/>
      </c>
      <c r="D549" s="169" t="str">
        <f>IF(見積明細!D549="","",見積明細!D549)</f>
        <v/>
      </c>
    </row>
    <row r="550" spans="2:4" x14ac:dyDescent="0.15">
      <c r="B550" s="157" t="str">
        <f>IF(見積明細!B550="","",見積明細!B550)</f>
        <v/>
      </c>
      <c r="C550" s="158" t="str">
        <f>IF(見積明細!C550="","",見積明細!C550)</f>
        <v/>
      </c>
      <c r="D550" s="169" t="str">
        <f>IF(見積明細!D550="","",見積明細!D550)</f>
        <v/>
      </c>
    </row>
    <row r="551" spans="2:4" x14ac:dyDescent="0.15">
      <c r="B551" s="157" t="str">
        <f>IF(見積明細!B551="","",見積明細!B551)</f>
        <v/>
      </c>
      <c r="C551" s="158" t="str">
        <f>IF(見積明細!C551="","",見積明細!C551)</f>
        <v/>
      </c>
      <c r="D551" s="169" t="str">
        <f>IF(見積明細!D551="","",見積明細!D551)</f>
        <v/>
      </c>
    </row>
    <row r="552" spans="2:4" x14ac:dyDescent="0.15">
      <c r="B552" s="157" t="str">
        <f>IF(見積明細!B552="","",見積明細!B552)</f>
        <v/>
      </c>
      <c r="C552" s="158" t="str">
        <f>IF(見積明細!C552="","",見積明細!C552)</f>
        <v/>
      </c>
      <c r="D552" s="169" t="str">
        <f>IF(見積明細!D552="","",見積明細!D552)</f>
        <v/>
      </c>
    </row>
    <row r="553" spans="2:4" x14ac:dyDescent="0.15">
      <c r="B553" s="157" t="str">
        <f>IF(見積明細!B553="","",見積明細!B553)</f>
        <v/>
      </c>
      <c r="C553" s="158" t="str">
        <f>IF(見積明細!C553="","",見積明細!C553)</f>
        <v/>
      </c>
      <c r="D553" s="169" t="str">
        <f>IF(見積明細!D553="","",見積明細!D553)</f>
        <v/>
      </c>
    </row>
    <row r="554" spans="2:4" x14ac:dyDescent="0.15">
      <c r="B554" s="157" t="str">
        <f>IF(見積明細!B554="","",見積明細!B554)</f>
        <v/>
      </c>
      <c r="C554" s="158" t="str">
        <f>IF(見積明細!C554="","",見積明細!C554)</f>
        <v/>
      </c>
      <c r="D554" s="169" t="str">
        <f>IF(見積明細!D554="","",見積明細!D554)</f>
        <v/>
      </c>
    </row>
    <row r="555" spans="2:4" x14ac:dyDescent="0.15">
      <c r="B555" s="157" t="str">
        <f>IF(見積明細!B555="","",見積明細!B555)</f>
        <v/>
      </c>
      <c r="C555" s="158" t="str">
        <f>IF(見積明細!C555="","",見積明細!C555)</f>
        <v/>
      </c>
      <c r="D555" s="169" t="str">
        <f>IF(見積明細!D555="","",見積明細!D555)</f>
        <v/>
      </c>
    </row>
    <row r="556" spans="2:4" x14ac:dyDescent="0.15">
      <c r="B556" s="157" t="str">
        <f>IF(見積明細!B556="","",見積明細!B556)</f>
        <v/>
      </c>
      <c r="C556" s="158" t="str">
        <f>IF(見積明細!C556="","",見積明細!C556)</f>
        <v/>
      </c>
      <c r="D556" s="169" t="str">
        <f>IF(見積明細!D556="","",見積明細!D556)</f>
        <v/>
      </c>
    </row>
    <row r="557" spans="2:4" x14ac:dyDescent="0.15">
      <c r="B557" s="157" t="str">
        <f>IF(見積明細!B557="","",見積明細!B557)</f>
        <v/>
      </c>
      <c r="C557" s="158" t="str">
        <f>IF(見積明細!C557="","",見積明細!C557)</f>
        <v/>
      </c>
      <c r="D557" s="169" t="str">
        <f>IF(見積明細!D557="","",見積明細!D557)</f>
        <v/>
      </c>
    </row>
    <row r="558" spans="2:4" x14ac:dyDescent="0.15">
      <c r="B558" s="157" t="str">
        <f>IF(見積明細!B558="","",見積明細!B558)</f>
        <v/>
      </c>
      <c r="C558" s="158" t="str">
        <f>IF(見積明細!C558="","",見積明細!C558)</f>
        <v/>
      </c>
      <c r="D558" s="169" t="str">
        <f>IF(見積明細!D558="","",見積明細!D558)</f>
        <v/>
      </c>
    </row>
    <row r="559" spans="2:4" x14ac:dyDescent="0.15">
      <c r="B559" s="157" t="str">
        <f>IF(見積明細!B559="","",見積明細!B559)</f>
        <v/>
      </c>
      <c r="C559" s="158" t="str">
        <f>IF(見積明細!C559="","",見積明細!C559)</f>
        <v/>
      </c>
      <c r="D559" s="169" t="str">
        <f>IF(見積明細!D559="","",見積明細!D559)</f>
        <v/>
      </c>
    </row>
    <row r="560" spans="2:4" x14ac:dyDescent="0.15">
      <c r="B560" s="157" t="str">
        <f>IF(見積明細!B560="","",見積明細!B560)</f>
        <v/>
      </c>
      <c r="C560" s="158" t="str">
        <f>IF(見積明細!C560="","",見積明細!C560)</f>
        <v/>
      </c>
      <c r="D560" s="169" t="str">
        <f>IF(見積明細!D560="","",見積明細!D560)</f>
        <v/>
      </c>
    </row>
    <row r="561" spans="2:4" x14ac:dyDescent="0.15">
      <c r="B561" s="157" t="str">
        <f>IF(見積明細!B561="","",見積明細!B561)</f>
        <v/>
      </c>
      <c r="C561" s="158" t="str">
        <f>IF(見積明細!C561="","",見積明細!C561)</f>
        <v/>
      </c>
      <c r="D561" s="169" t="str">
        <f>IF(見積明細!D561="","",見積明細!D561)</f>
        <v/>
      </c>
    </row>
    <row r="562" spans="2:4" x14ac:dyDescent="0.15">
      <c r="B562" s="157" t="str">
        <f>IF(見積明細!B562="","",見積明細!B562)</f>
        <v/>
      </c>
      <c r="C562" s="158" t="str">
        <f>IF(見積明細!C562="","",見積明細!C562)</f>
        <v/>
      </c>
      <c r="D562" s="169" t="str">
        <f>IF(見積明細!D562="","",見積明細!D562)</f>
        <v/>
      </c>
    </row>
    <row r="563" spans="2:4" x14ac:dyDescent="0.15">
      <c r="B563" s="157" t="str">
        <f>IF(見積明細!B563="","",見積明細!B563)</f>
        <v/>
      </c>
      <c r="C563" s="158" t="str">
        <f>IF(見積明細!C563="","",見積明細!C563)</f>
        <v/>
      </c>
      <c r="D563" s="169" t="str">
        <f>IF(見積明細!D563="","",見積明細!D563)</f>
        <v/>
      </c>
    </row>
    <row r="564" spans="2:4" x14ac:dyDescent="0.15">
      <c r="B564" s="157" t="str">
        <f>IF(見積明細!B564="","",見積明細!B564)</f>
        <v/>
      </c>
      <c r="C564" s="158" t="str">
        <f>IF(見積明細!C564="","",見積明細!C564)</f>
        <v/>
      </c>
      <c r="D564" s="169" t="str">
        <f>IF(見積明細!D564="","",見積明細!D564)</f>
        <v/>
      </c>
    </row>
    <row r="565" spans="2:4" x14ac:dyDescent="0.15">
      <c r="B565" s="157" t="str">
        <f>IF(見積明細!B565="","",見積明細!B565)</f>
        <v/>
      </c>
      <c r="C565" s="158" t="str">
        <f>IF(見積明細!C565="","",見積明細!C565)</f>
        <v/>
      </c>
      <c r="D565" s="169" t="str">
        <f>IF(見積明細!D565="","",見積明細!D565)</f>
        <v/>
      </c>
    </row>
    <row r="566" spans="2:4" x14ac:dyDescent="0.15">
      <c r="B566" s="157" t="str">
        <f>IF(見積明細!B566="","",見積明細!B566)</f>
        <v/>
      </c>
      <c r="C566" s="158" t="str">
        <f>IF(見積明細!C566="","",見積明細!C566)</f>
        <v/>
      </c>
      <c r="D566" s="169" t="str">
        <f>IF(見積明細!D566="","",見積明細!D566)</f>
        <v/>
      </c>
    </row>
    <row r="567" spans="2:4" x14ac:dyDescent="0.15">
      <c r="B567" s="157" t="str">
        <f>IF(見積明細!B567="","",見積明細!B567)</f>
        <v/>
      </c>
      <c r="C567" s="158" t="str">
        <f>IF(見積明細!C567="","",見積明細!C567)</f>
        <v/>
      </c>
      <c r="D567" s="169" t="str">
        <f>IF(見積明細!D567="","",見積明細!D567)</f>
        <v/>
      </c>
    </row>
    <row r="568" spans="2:4" x14ac:dyDescent="0.15">
      <c r="B568" s="157" t="str">
        <f>IF(見積明細!B568="","",見積明細!B568)</f>
        <v/>
      </c>
      <c r="C568" s="158" t="str">
        <f>IF(見積明細!C568="","",見積明細!C568)</f>
        <v/>
      </c>
      <c r="D568" s="169" t="str">
        <f>IF(見積明細!D568="","",見積明細!D568)</f>
        <v/>
      </c>
    </row>
    <row r="569" spans="2:4" x14ac:dyDescent="0.15">
      <c r="B569" s="157" t="str">
        <f>IF(見積明細!B569="","",見積明細!B569)</f>
        <v/>
      </c>
      <c r="C569" s="158" t="str">
        <f>IF(見積明細!C569="","",見積明細!C569)</f>
        <v/>
      </c>
      <c r="D569" s="169" t="str">
        <f>IF(見積明細!D569="","",見積明細!D569)</f>
        <v/>
      </c>
    </row>
    <row r="570" spans="2:4" x14ac:dyDescent="0.15">
      <c r="B570" s="157" t="str">
        <f>IF(見積明細!B570="","",見積明細!B570)</f>
        <v/>
      </c>
      <c r="C570" s="158" t="str">
        <f>IF(見積明細!C570="","",見積明細!C570)</f>
        <v/>
      </c>
      <c r="D570" s="169" t="str">
        <f>IF(見積明細!D570="","",見積明細!D570)</f>
        <v/>
      </c>
    </row>
    <row r="571" spans="2:4" x14ac:dyDescent="0.15">
      <c r="B571" s="157" t="str">
        <f>IF(見積明細!B571="","",見積明細!B571)</f>
        <v/>
      </c>
      <c r="C571" s="158" t="str">
        <f>IF(見積明細!C571="","",見積明細!C571)</f>
        <v/>
      </c>
      <c r="D571" s="169" t="str">
        <f>IF(見積明細!D571="","",見積明細!D571)</f>
        <v/>
      </c>
    </row>
    <row r="572" spans="2:4" x14ac:dyDescent="0.15">
      <c r="B572" s="157" t="str">
        <f>IF(見積明細!B572="","",見積明細!B572)</f>
        <v/>
      </c>
      <c r="C572" s="158" t="str">
        <f>IF(見積明細!C572="","",見積明細!C572)</f>
        <v/>
      </c>
      <c r="D572" s="169" t="str">
        <f>IF(見積明細!D572="","",見積明細!D572)</f>
        <v/>
      </c>
    </row>
    <row r="573" spans="2:4" x14ac:dyDescent="0.15">
      <c r="B573" s="157" t="str">
        <f>IF(見積明細!B573="","",見積明細!B573)</f>
        <v/>
      </c>
      <c r="C573" s="158" t="str">
        <f>IF(見積明細!C573="","",見積明細!C573)</f>
        <v/>
      </c>
      <c r="D573" s="169" t="str">
        <f>IF(見積明細!D573="","",見積明細!D573)</f>
        <v/>
      </c>
    </row>
    <row r="574" spans="2:4" x14ac:dyDescent="0.15">
      <c r="B574" s="157" t="str">
        <f>IF(見積明細!B574="","",見積明細!B574)</f>
        <v/>
      </c>
      <c r="C574" s="158" t="str">
        <f>IF(見積明細!C574="","",見積明細!C574)</f>
        <v/>
      </c>
      <c r="D574" s="169" t="str">
        <f>IF(見積明細!D574="","",見積明細!D574)</f>
        <v/>
      </c>
    </row>
    <row r="575" spans="2:4" x14ac:dyDescent="0.15">
      <c r="B575" s="157" t="str">
        <f>IF(見積明細!B575="","",見積明細!B575)</f>
        <v/>
      </c>
      <c r="C575" s="158" t="str">
        <f>IF(見積明細!C575="","",見積明細!C575)</f>
        <v/>
      </c>
      <c r="D575" s="169" t="str">
        <f>IF(見積明細!D575="","",見積明細!D575)</f>
        <v/>
      </c>
    </row>
    <row r="576" spans="2:4" x14ac:dyDescent="0.15">
      <c r="B576" s="157" t="str">
        <f>IF(見積明細!B576="","",見積明細!B576)</f>
        <v/>
      </c>
      <c r="C576" s="158" t="str">
        <f>IF(見積明細!C576="","",見積明細!C576)</f>
        <v/>
      </c>
      <c r="D576" s="169" t="str">
        <f>IF(見積明細!D576="","",見積明細!D576)</f>
        <v/>
      </c>
    </row>
    <row r="577" spans="2:4" x14ac:dyDescent="0.15">
      <c r="B577" s="157" t="str">
        <f>IF(見積明細!B577="","",見積明細!B577)</f>
        <v/>
      </c>
      <c r="C577" s="158" t="str">
        <f>IF(見積明細!C577="","",見積明細!C577)</f>
        <v/>
      </c>
      <c r="D577" s="169" t="str">
        <f>IF(見積明細!D577="","",見積明細!D577)</f>
        <v/>
      </c>
    </row>
    <row r="578" spans="2:4" x14ac:dyDescent="0.15">
      <c r="B578" s="157" t="str">
        <f>IF(見積明細!B578="","",見積明細!B578)</f>
        <v/>
      </c>
      <c r="C578" s="158" t="str">
        <f>IF(見積明細!C578="","",見積明細!C578)</f>
        <v/>
      </c>
      <c r="D578" s="169" t="str">
        <f>IF(見積明細!D578="","",見積明細!D578)</f>
        <v/>
      </c>
    </row>
    <row r="579" spans="2:4" x14ac:dyDescent="0.15">
      <c r="B579" s="157" t="str">
        <f>IF(見積明細!B579="","",見積明細!B579)</f>
        <v/>
      </c>
      <c r="C579" s="158" t="str">
        <f>IF(見積明細!C579="","",見積明細!C579)</f>
        <v/>
      </c>
      <c r="D579" s="169" t="str">
        <f>IF(見積明細!D579="","",見積明細!D579)</f>
        <v/>
      </c>
    </row>
    <row r="580" spans="2:4" x14ac:dyDescent="0.15">
      <c r="B580" s="157" t="str">
        <f>IF(見積明細!B580="","",見積明細!B580)</f>
        <v/>
      </c>
      <c r="C580" s="158" t="str">
        <f>IF(見積明細!C580="","",見積明細!C580)</f>
        <v/>
      </c>
      <c r="D580" s="169" t="str">
        <f>IF(見積明細!D580="","",見積明細!D580)</f>
        <v/>
      </c>
    </row>
    <row r="581" spans="2:4" x14ac:dyDescent="0.15">
      <c r="B581" s="157" t="str">
        <f>IF(見積明細!B581="","",見積明細!B581)</f>
        <v/>
      </c>
      <c r="C581" s="158" t="str">
        <f>IF(見積明細!C581="","",見積明細!C581)</f>
        <v/>
      </c>
      <c r="D581" s="169" t="str">
        <f>IF(見積明細!D581="","",見積明細!D581)</f>
        <v/>
      </c>
    </row>
    <row r="582" spans="2:4" x14ac:dyDescent="0.15">
      <c r="B582" s="157" t="str">
        <f>IF(見積明細!B582="","",見積明細!B582)</f>
        <v/>
      </c>
      <c r="C582" s="158" t="str">
        <f>IF(見積明細!C582="","",見積明細!C582)</f>
        <v/>
      </c>
      <c r="D582" s="169" t="str">
        <f>IF(見積明細!D582="","",見積明細!D582)</f>
        <v/>
      </c>
    </row>
    <row r="583" spans="2:4" x14ac:dyDescent="0.15">
      <c r="B583" s="157" t="str">
        <f>IF(見積明細!B583="","",見積明細!B583)</f>
        <v/>
      </c>
      <c r="C583" s="158" t="str">
        <f>IF(見積明細!C583="","",見積明細!C583)</f>
        <v/>
      </c>
      <c r="D583" s="169" t="str">
        <f>IF(見積明細!D583="","",見積明細!D583)</f>
        <v/>
      </c>
    </row>
    <row r="584" spans="2:4" x14ac:dyDescent="0.15">
      <c r="B584" s="157" t="str">
        <f>IF(見積明細!B584="","",見積明細!B584)</f>
        <v/>
      </c>
      <c r="C584" s="158" t="str">
        <f>IF(見積明細!C584="","",見積明細!C584)</f>
        <v/>
      </c>
      <c r="D584" s="169" t="str">
        <f>IF(見積明細!D584="","",見積明細!D584)</f>
        <v/>
      </c>
    </row>
    <row r="585" spans="2:4" x14ac:dyDescent="0.15">
      <c r="B585" s="157" t="str">
        <f>IF(見積明細!B585="","",見積明細!B585)</f>
        <v/>
      </c>
      <c r="C585" s="158" t="str">
        <f>IF(見積明細!C585="","",見積明細!C585)</f>
        <v/>
      </c>
      <c r="D585" s="169" t="str">
        <f>IF(見積明細!D585="","",見積明細!D585)</f>
        <v/>
      </c>
    </row>
    <row r="586" spans="2:4" x14ac:dyDescent="0.15">
      <c r="B586" s="157" t="str">
        <f>IF(見積明細!B586="","",見積明細!B586)</f>
        <v/>
      </c>
      <c r="C586" s="158" t="str">
        <f>IF(見積明細!C586="","",見積明細!C586)</f>
        <v/>
      </c>
      <c r="D586" s="169" t="str">
        <f>IF(見積明細!D586="","",見積明細!D586)</f>
        <v/>
      </c>
    </row>
    <row r="587" spans="2:4" x14ac:dyDescent="0.15">
      <c r="B587" s="157" t="str">
        <f>IF(見積明細!B587="","",見積明細!B587)</f>
        <v/>
      </c>
      <c r="C587" s="158" t="str">
        <f>IF(見積明細!C587="","",見積明細!C587)</f>
        <v/>
      </c>
      <c r="D587" s="169" t="str">
        <f>IF(見積明細!D587="","",見積明細!D587)</f>
        <v/>
      </c>
    </row>
    <row r="588" spans="2:4" x14ac:dyDescent="0.15">
      <c r="B588" s="157" t="str">
        <f>IF(見積明細!B588="","",見積明細!B588)</f>
        <v/>
      </c>
      <c r="C588" s="158" t="str">
        <f>IF(見積明細!C588="","",見積明細!C588)</f>
        <v/>
      </c>
      <c r="D588" s="169" t="str">
        <f>IF(見積明細!D588="","",見積明細!D588)</f>
        <v/>
      </c>
    </row>
    <row r="589" spans="2:4" x14ac:dyDescent="0.15">
      <c r="B589" s="157" t="str">
        <f>IF(見積明細!B589="","",見積明細!B589)</f>
        <v/>
      </c>
      <c r="C589" s="158" t="str">
        <f>IF(見積明細!C589="","",見積明細!C589)</f>
        <v/>
      </c>
      <c r="D589" s="169" t="str">
        <f>IF(見積明細!D589="","",見積明細!D589)</f>
        <v/>
      </c>
    </row>
    <row r="590" spans="2:4" x14ac:dyDescent="0.15">
      <c r="B590" s="157" t="str">
        <f>IF(見積明細!B590="","",見積明細!B590)</f>
        <v/>
      </c>
      <c r="C590" s="158" t="str">
        <f>IF(見積明細!C590="","",見積明細!C590)</f>
        <v/>
      </c>
      <c r="D590" s="169" t="str">
        <f>IF(見積明細!D590="","",見積明細!D590)</f>
        <v/>
      </c>
    </row>
    <row r="591" spans="2:4" x14ac:dyDescent="0.15">
      <c r="B591" s="157" t="str">
        <f>IF(見積明細!B591="","",見積明細!B591)</f>
        <v/>
      </c>
      <c r="C591" s="158" t="str">
        <f>IF(見積明細!C591="","",見積明細!C591)</f>
        <v/>
      </c>
      <c r="D591" s="169" t="str">
        <f>IF(見積明細!D591="","",見積明細!D591)</f>
        <v/>
      </c>
    </row>
    <row r="592" spans="2:4" x14ac:dyDescent="0.15">
      <c r="B592" s="157" t="str">
        <f>IF(見積明細!B592="","",見積明細!B592)</f>
        <v/>
      </c>
      <c r="C592" s="158" t="str">
        <f>IF(見積明細!C592="","",見積明細!C592)</f>
        <v/>
      </c>
      <c r="D592" s="169" t="str">
        <f>IF(見積明細!D592="","",見積明細!D592)</f>
        <v/>
      </c>
    </row>
    <row r="593" spans="2:4" x14ac:dyDescent="0.15">
      <c r="B593" s="157" t="str">
        <f>IF(見積明細!B593="","",見積明細!B593)</f>
        <v/>
      </c>
      <c r="C593" s="158" t="str">
        <f>IF(見積明細!C593="","",見積明細!C593)</f>
        <v/>
      </c>
      <c r="D593" s="169" t="str">
        <f>IF(見積明細!D593="","",見積明細!D593)</f>
        <v/>
      </c>
    </row>
    <row r="594" spans="2:4" x14ac:dyDescent="0.15">
      <c r="B594" s="157" t="str">
        <f>IF(見積明細!B594="","",見積明細!B594)</f>
        <v/>
      </c>
      <c r="C594" s="158" t="str">
        <f>IF(見積明細!C594="","",見積明細!C594)</f>
        <v/>
      </c>
      <c r="D594" s="169" t="str">
        <f>IF(見積明細!D594="","",見積明細!D594)</f>
        <v/>
      </c>
    </row>
    <row r="595" spans="2:4" x14ac:dyDescent="0.15">
      <c r="B595" s="157" t="str">
        <f>IF(見積明細!B595="","",見積明細!B595)</f>
        <v/>
      </c>
      <c r="C595" s="158" t="str">
        <f>IF(見積明細!C595="","",見積明細!C595)</f>
        <v/>
      </c>
      <c r="D595" s="169" t="str">
        <f>IF(見積明細!D595="","",見積明細!D595)</f>
        <v/>
      </c>
    </row>
    <row r="596" spans="2:4" x14ac:dyDescent="0.15">
      <c r="B596" s="157" t="str">
        <f>IF(見積明細!B596="","",見積明細!B596)</f>
        <v/>
      </c>
      <c r="C596" s="158" t="str">
        <f>IF(見積明細!C596="","",見積明細!C596)</f>
        <v/>
      </c>
      <c r="D596" s="169" t="str">
        <f>IF(見積明細!D596="","",見積明細!D596)</f>
        <v/>
      </c>
    </row>
    <row r="597" spans="2:4" x14ac:dyDescent="0.15">
      <c r="B597" s="157" t="str">
        <f>IF(見積明細!B597="","",見積明細!B597)</f>
        <v/>
      </c>
      <c r="C597" s="158" t="str">
        <f>IF(見積明細!C597="","",見積明細!C597)</f>
        <v/>
      </c>
      <c r="D597" s="169" t="str">
        <f>IF(見積明細!D597="","",見積明細!D597)</f>
        <v/>
      </c>
    </row>
    <row r="598" spans="2:4" x14ac:dyDescent="0.15">
      <c r="B598" s="157" t="str">
        <f>IF(見積明細!B598="","",見積明細!B598)</f>
        <v/>
      </c>
      <c r="C598" s="158" t="str">
        <f>IF(見積明細!C598="","",見積明細!C598)</f>
        <v/>
      </c>
      <c r="D598" s="169" t="str">
        <f>IF(見積明細!D598="","",見積明細!D598)</f>
        <v/>
      </c>
    </row>
    <row r="599" spans="2:4" x14ac:dyDescent="0.15">
      <c r="B599" s="157" t="str">
        <f>IF(見積明細!B599="","",見積明細!B599)</f>
        <v/>
      </c>
      <c r="C599" s="158" t="str">
        <f>IF(見積明細!C599="","",見積明細!C599)</f>
        <v/>
      </c>
      <c r="D599" s="169" t="str">
        <f>IF(見積明細!D599="","",見積明細!D599)</f>
        <v/>
      </c>
    </row>
    <row r="600" spans="2:4" x14ac:dyDescent="0.15">
      <c r="B600" s="157" t="str">
        <f>IF(見積明細!B600="","",見積明細!B600)</f>
        <v/>
      </c>
      <c r="C600" s="158" t="str">
        <f>IF(見積明細!C600="","",見積明細!C600)</f>
        <v/>
      </c>
      <c r="D600" s="169" t="str">
        <f>IF(見積明細!D600="","",見積明細!D600)</f>
        <v/>
      </c>
    </row>
    <row r="601" spans="2:4" x14ac:dyDescent="0.15">
      <c r="B601" s="157" t="str">
        <f>IF(見積明細!B601="","",見積明細!B601)</f>
        <v/>
      </c>
      <c r="C601" s="158" t="str">
        <f>IF(見積明細!C601="","",見積明細!C601)</f>
        <v/>
      </c>
      <c r="D601" s="169" t="str">
        <f>IF(見積明細!D601="","",見積明細!D601)</f>
        <v/>
      </c>
    </row>
    <row r="602" spans="2:4" x14ac:dyDescent="0.15">
      <c r="B602" s="157" t="str">
        <f>IF(見積明細!B602="","",見積明細!B602)</f>
        <v/>
      </c>
      <c r="C602" s="158" t="str">
        <f>IF(見積明細!C602="","",見積明細!C602)</f>
        <v/>
      </c>
      <c r="D602" s="169" t="str">
        <f>IF(見積明細!D602="","",見積明細!D602)</f>
        <v/>
      </c>
    </row>
    <row r="603" spans="2:4" x14ac:dyDescent="0.15">
      <c r="B603" s="157" t="str">
        <f>IF(見積明細!B603="","",見積明細!B603)</f>
        <v/>
      </c>
      <c r="C603" s="158" t="str">
        <f>IF(見積明細!C603="","",見積明細!C603)</f>
        <v/>
      </c>
      <c r="D603" s="169" t="str">
        <f>IF(見積明細!D603="","",見積明細!D603)</f>
        <v/>
      </c>
    </row>
    <row r="604" spans="2:4" x14ac:dyDescent="0.15">
      <c r="B604" s="157" t="str">
        <f>IF(見積明細!B604="","",見積明細!B604)</f>
        <v/>
      </c>
      <c r="C604" s="158" t="str">
        <f>IF(見積明細!C604="","",見積明細!C604)</f>
        <v/>
      </c>
      <c r="D604" s="169" t="str">
        <f>IF(見積明細!D604="","",見積明細!D604)</f>
        <v/>
      </c>
    </row>
    <row r="605" spans="2:4" x14ac:dyDescent="0.15">
      <c r="B605" s="157" t="str">
        <f>IF(見積明細!B605="","",見積明細!B605)</f>
        <v/>
      </c>
      <c r="C605" s="158" t="str">
        <f>IF(見積明細!C605="","",見積明細!C605)</f>
        <v/>
      </c>
      <c r="D605" s="169" t="str">
        <f>IF(見積明細!D605="","",見積明細!D605)</f>
        <v/>
      </c>
    </row>
    <row r="606" spans="2:4" x14ac:dyDescent="0.15">
      <c r="B606" s="157" t="str">
        <f>IF(見積明細!B606="","",見積明細!B606)</f>
        <v/>
      </c>
      <c r="C606" s="158" t="str">
        <f>IF(見積明細!C606="","",見積明細!C606)</f>
        <v/>
      </c>
      <c r="D606" s="169" t="str">
        <f>IF(見積明細!D606="","",見積明細!D606)</f>
        <v/>
      </c>
    </row>
    <row r="607" spans="2:4" x14ac:dyDescent="0.15">
      <c r="B607" s="157" t="str">
        <f>IF(見積明細!B607="","",見積明細!B607)</f>
        <v/>
      </c>
      <c r="C607" s="158" t="str">
        <f>IF(見積明細!C607="","",見積明細!C607)</f>
        <v/>
      </c>
      <c r="D607" s="169" t="str">
        <f>IF(見積明細!D607="","",見積明細!D607)</f>
        <v/>
      </c>
    </row>
    <row r="608" spans="2:4" x14ac:dyDescent="0.15">
      <c r="B608" s="157" t="str">
        <f>IF(見積明細!B608="","",見積明細!B608)</f>
        <v/>
      </c>
      <c r="C608" s="158" t="str">
        <f>IF(見積明細!C608="","",見積明細!C608)</f>
        <v/>
      </c>
      <c r="D608" s="169" t="str">
        <f>IF(見積明細!D608="","",見積明細!D608)</f>
        <v/>
      </c>
    </row>
    <row r="609" spans="2:4" x14ac:dyDescent="0.15">
      <c r="B609" s="157" t="str">
        <f>IF(見積明細!B609="","",見積明細!B609)</f>
        <v/>
      </c>
      <c r="C609" s="158" t="str">
        <f>IF(見積明細!C609="","",見積明細!C609)</f>
        <v/>
      </c>
      <c r="D609" s="169" t="str">
        <f>IF(見積明細!D609="","",見積明細!D609)</f>
        <v/>
      </c>
    </row>
    <row r="610" spans="2:4" x14ac:dyDescent="0.15">
      <c r="B610" s="157" t="str">
        <f>IF(見積明細!B610="","",見積明細!B610)</f>
        <v/>
      </c>
      <c r="C610" s="158" t="str">
        <f>IF(見積明細!C610="","",見積明細!C610)</f>
        <v/>
      </c>
      <c r="D610" s="169" t="str">
        <f>IF(見積明細!D610="","",見積明細!D610)</f>
        <v/>
      </c>
    </row>
    <row r="611" spans="2:4" x14ac:dyDescent="0.15">
      <c r="B611" s="157" t="str">
        <f>IF(見積明細!B611="","",見積明細!B611)</f>
        <v/>
      </c>
      <c r="C611" s="158" t="str">
        <f>IF(見積明細!C611="","",見積明細!C611)</f>
        <v/>
      </c>
      <c r="D611" s="169" t="str">
        <f>IF(見積明細!D611="","",見積明細!D611)</f>
        <v/>
      </c>
    </row>
    <row r="612" spans="2:4" x14ac:dyDescent="0.15">
      <c r="B612" s="157" t="str">
        <f>IF(見積明細!B612="","",見積明細!B612)</f>
        <v/>
      </c>
      <c r="C612" s="158" t="str">
        <f>IF(見積明細!C612="","",見積明細!C612)</f>
        <v/>
      </c>
      <c r="D612" s="169" t="str">
        <f>IF(見積明細!D612="","",見積明細!D612)</f>
        <v/>
      </c>
    </row>
    <row r="613" spans="2:4" x14ac:dyDescent="0.15">
      <c r="B613" s="157" t="str">
        <f>IF(見積明細!B613="","",見積明細!B613)</f>
        <v/>
      </c>
      <c r="C613" s="158" t="str">
        <f>IF(見積明細!C613="","",見積明細!C613)</f>
        <v/>
      </c>
      <c r="D613" s="169" t="str">
        <f>IF(見積明細!D613="","",見積明細!D613)</f>
        <v/>
      </c>
    </row>
    <row r="614" spans="2:4" x14ac:dyDescent="0.15">
      <c r="B614" s="157" t="str">
        <f>IF(見積明細!B614="","",見積明細!B614)</f>
        <v/>
      </c>
      <c r="C614" s="158" t="str">
        <f>IF(見積明細!C614="","",見積明細!C614)</f>
        <v/>
      </c>
      <c r="D614" s="169" t="str">
        <f>IF(見積明細!D614="","",見積明細!D614)</f>
        <v/>
      </c>
    </row>
    <row r="615" spans="2:4" x14ac:dyDescent="0.15">
      <c r="B615" s="157" t="str">
        <f>IF(見積明細!B615="","",見積明細!B615)</f>
        <v/>
      </c>
      <c r="C615" s="158" t="str">
        <f>IF(見積明細!C615="","",見積明細!C615)</f>
        <v/>
      </c>
      <c r="D615" s="169" t="str">
        <f>IF(見積明細!D615="","",見積明細!D615)</f>
        <v/>
      </c>
    </row>
    <row r="616" spans="2:4" x14ac:dyDescent="0.15">
      <c r="B616" s="157" t="str">
        <f>IF(見積明細!B616="","",見積明細!B616)</f>
        <v/>
      </c>
      <c r="C616" s="158" t="str">
        <f>IF(見積明細!C616="","",見積明細!C616)</f>
        <v/>
      </c>
      <c r="D616" s="169" t="str">
        <f>IF(見積明細!D616="","",見積明細!D616)</f>
        <v/>
      </c>
    </row>
    <row r="617" spans="2:4" x14ac:dyDescent="0.15">
      <c r="B617" s="157" t="str">
        <f>IF(見積明細!B617="","",見積明細!B617)</f>
        <v/>
      </c>
      <c r="C617" s="158" t="str">
        <f>IF(見積明細!C617="","",見積明細!C617)</f>
        <v/>
      </c>
      <c r="D617" s="169" t="str">
        <f>IF(見積明細!D617="","",見積明細!D617)</f>
        <v/>
      </c>
    </row>
    <row r="618" spans="2:4" x14ac:dyDescent="0.15">
      <c r="B618" s="157" t="str">
        <f>IF(見積明細!B618="","",見積明細!B618)</f>
        <v/>
      </c>
      <c r="C618" s="158" t="str">
        <f>IF(見積明細!C618="","",見積明細!C618)</f>
        <v/>
      </c>
      <c r="D618" s="169" t="str">
        <f>IF(見積明細!D618="","",見積明細!D618)</f>
        <v/>
      </c>
    </row>
    <row r="619" spans="2:4" x14ac:dyDescent="0.15">
      <c r="B619" s="157" t="str">
        <f>IF(見積明細!B619="","",見積明細!B619)</f>
        <v/>
      </c>
      <c r="C619" s="158" t="str">
        <f>IF(見積明細!C619="","",見積明細!C619)</f>
        <v/>
      </c>
      <c r="D619" s="169" t="str">
        <f>IF(見積明細!D619="","",見積明細!D619)</f>
        <v/>
      </c>
    </row>
    <row r="620" spans="2:4" x14ac:dyDescent="0.15">
      <c r="B620" s="157" t="str">
        <f>IF(見積明細!B620="","",見積明細!B620)</f>
        <v/>
      </c>
      <c r="C620" s="158" t="str">
        <f>IF(見積明細!C620="","",見積明細!C620)</f>
        <v/>
      </c>
      <c r="D620" s="169" t="str">
        <f>IF(見積明細!D620="","",見積明細!D620)</f>
        <v/>
      </c>
    </row>
    <row r="621" spans="2:4" x14ac:dyDescent="0.15">
      <c r="B621" s="157" t="str">
        <f>IF(見積明細!B621="","",見積明細!B621)</f>
        <v/>
      </c>
      <c r="C621" s="158" t="str">
        <f>IF(見積明細!C621="","",見積明細!C621)</f>
        <v/>
      </c>
      <c r="D621" s="169" t="str">
        <f>IF(見積明細!D621="","",見積明細!D621)</f>
        <v/>
      </c>
    </row>
    <row r="622" spans="2:4" x14ac:dyDescent="0.15">
      <c r="B622" s="157" t="str">
        <f>IF(見積明細!B622="","",見積明細!B622)</f>
        <v/>
      </c>
      <c r="C622" s="158" t="str">
        <f>IF(見積明細!C622="","",見積明細!C622)</f>
        <v/>
      </c>
      <c r="D622" s="169" t="str">
        <f>IF(見積明細!D622="","",見積明細!D622)</f>
        <v/>
      </c>
    </row>
    <row r="623" spans="2:4" x14ac:dyDescent="0.15">
      <c r="B623" s="157" t="str">
        <f>IF(見積明細!B623="","",見積明細!B623)</f>
        <v/>
      </c>
      <c r="C623" s="158" t="str">
        <f>IF(見積明細!C623="","",見積明細!C623)</f>
        <v/>
      </c>
      <c r="D623" s="169" t="str">
        <f>IF(見積明細!D623="","",見積明細!D623)</f>
        <v/>
      </c>
    </row>
    <row r="624" spans="2:4" x14ac:dyDescent="0.15">
      <c r="B624" s="157" t="str">
        <f>IF(見積明細!B624="","",見積明細!B624)</f>
        <v/>
      </c>
      <c r="C624" s="158" t="str">
        <f>IF(見積明細!C624="","",見積明細!C624)</f>
        <v/>
      </c>
      <c r="D624" s="169" t="str">
        <f>IF(見積明細!D624="","",見積明細!D624)</f>
        <v/>
      </c>
    </row>
    <row r="625" spans="2:4" x14ac:dyDescent="0.15">
      <c r="B625" s="157" t="str">
        <f>IF(見積明細!B625="","",見積明細!B625)</f>
        <v/>
      </c>
      <c r="C625" s="158" t="str">
        <f>IF(見積明細!C625="","",見積明細!C625)</f>
        <v/>
      </c>
      <c r="D625" s="169" t="str">
        <f>IF(見積明細!D625="","",見積明細!D625)</f>
        <v/>
      </c>
    </row>
    <row r="626" spans="2:4" x14ac:dyDescent="0.15">
      <c r="B626" s="157" t="str">
        <f>IF(見積明細!B626="","",見積明細!B626)</f>
        <v/>
      </c>
      <c r="C626" s="158" t="str">
        <f>IF(見積明細!C626="","",見積明細!C626)</f>
        <v/>
      </c>
      <c r="D626" s="169" t="str">
        <f>IF(見積明細!D626="","",見積明細!D626)</f>
        <v/>
      </c>
    </row>
    <row r="627" spans="2:4" x14ac:dyDescent="0.15">
      <c r="B627" s="157" t="str">
        <f>IF(見積明細!B627="","",見積明細!B627)</f>
        <v/>
      </c>
      <c r="C627" s="158" t="str">
        <f>IF(見積明細!C627="","",見積明細!C627)</f>
        <v/>
      </c>
      <c r="D627" s="169" t="str">
        <f>IF(見積明細!D627="","",見積明細!D627)</f>
        <v/>
      </c>
    </row>
    <row r="628" spans="2:4" x14ac:dyDescent="0.15">
      <c r="B628" s="157" t="str">
        <f>IF(見積明細!B628="","",見積明細!B628)</f>
        <v/>
      </c>
      <c r="C628" s="158" t="str">
        <f>IF(見積明細!C628="","",見積明細!C628)</f>
        <v/>
      </c>
      <c r="D628" s="169" t="str">
        <f>IF(見積明細!D628="","",見積明細!D628)</f>
        <v/>
      </c>
    </row>
    <row r="629" spans="2:4" x14ac:dyDescent="0.15">
      <c r="B629" s="157" t="str">
        <f>IF(見積明細!B629="","",見積明細!B629)</f>
        <v/>
      </c>
      <c r="C629" s="158" t="str">
        <f>IF(見積明細!C629="","",見積明細!C629)</f>
        <v/>
      </c>
      <c r="D629" s="169" t="str">
        <f>IF(見積明細!D629="","",見積明細!D629)</f>
        <v/>
      </c>
    </row>
    <row r="630" spans="2:4" x14ac:dyDescent="0.15">
      <c r="B630" s="157" t="str">
        <f>IF(見積明細!B630="","",見積明細!B630)</f>
        <v/>
      </c>
      <c r="C630" s="158" t="str">
        <f>IF(見積明細!C630="","",見積明細!C630)</f>
        <v/>
      </c>
      <c r="D630" s="169" t="str">
        <f>IF(見積明細!D630="","",見積明細!D630)</f>
        <v/>
      </c>
    </row>
    <row r="631" spans="2:4" x14ac:dyDescent="0.15">
      <c r="B631" s="157" t="str">
        <f>IF(見積明細!B631="","",見積明細!B631)</f>
        <v/>
      </c>
      <c r="C631" s="158" t="str">
        <f>IF(見積明細!C631="","",見積明細!C631)</f>
        <v/>
      </c>
      <c r="D631" s="169" t="str">
        <f>IF(見積明細!D631="","",見積明細!D631)</f>
        <v/>
      </c>
    </row>
    <row r="632" spans="2:4" x14ac:dyDescent="0.15">
      <c r="B632" s="157" t="str">
        <f>IF(見積明細!B632="","",見積明細!B632)</f>
        <v/>
      </c>
      <c r="C632" s="158" t="str">
        <f>IF(見積明細!C632="","",見積明細!C632)</f>
        <v/>
      </c>
      <c r="D632" s="169" t="str">
        <f>IF(見積明細!D632="","",見積明細!D632)</f>
        <v/>
      </c>
    </row>
    <row r="633" spans="2:4" x14ac:dyDescent="0.15">
      <c r="B633" s="157" t="str">
        <f>IF(見積明細!B633="","",見積明細!B633)</f>
        <v/>
      </c>
      <c r="C633" s="158" t="str">
        <f>IF(見積明細!C633="","",見積明細!C633)</f>
        <v/>
      </c>
      <c r="D633" s="169" t="str">
        <f>IF(見積明細!D633="","",見積明細!D633)</f>
        <v/>
      </c>
    </row>
    <row r="634" spans="2:4" x14ac:dyDescent="0.15">
      <c r="B634" s="157" t="str">
        <f>IF(見積明細!B634="","",見積明細!B634)</f>
        <v/>
      </c>
      <c r="C634" s="158" t="str">
        <f>IF(見積明細!C634="","",見積明細!C634)</f>
        <v/>
      </c>
      <c r="D634" s="169" t="str">
        <f>IF(見積明細!D634="","",見積明細!D634)</f>
        <v/>
      </c>
    </row>
    <row r="635" spans="2:4" x14ac:dyDescent="0.15">
      <c r="B635" s="157" t="str">
        <f>IF(見積明細!B635="","",見積明細!B635)</f>
        <v/>
      </c>
      <c r="C635" s="158" t="str">
        <f>IF(見積明細!C635="","",見積明細!C635)</f>
        <v/>
      </c>
      <c r="D635" s="169" t="str">
        <f>IF(見積明細!D635="","",見積明細!D635)</f>
        <v/>
      </c>
    </row>
    <row r="636" spans="2:4" x14ac:dyDescent="0.15">
      <c r="B636" s="157" t="str">
        <f>IF(見積明細!B636="","",見積明細!B636)</f>
        <v/>
      </c>
      <c r="C636" s="158" t="str">
        <f>IF(見積明細!C636="","",見積明細!C636)</f>
        <v/>
      </c>
      <c r="D636" s="169" t="str">
        <f>IF(見積明細!D636="","",見積明細!D636)</f>
        <v/>
      </c>
    </row>
    <row r="637" spans="2:4" x14ac:dyDescent="0.15">
      <c r="B637" s="157" t="str">
        <f>IF(見積明細!B637="","",見積明細!B637)</f>
        <v/>
      </c>
      <c r="C637" s="158" t="str">
        <f>IF(見積明細!C637="","",見積明細!C637)</f>
        <v/>
      </c>
      <c r="D637" s="169" t="str">
        <f>IF(見積明細!D637="","",見積明細!D637)</f>
        <v/>
      </c>
    </row>
    <row r="638" spans="2:4" x14ac:dyDescent="0.15">
      <c r="B638" s="157" t="str">
        <f>IF(見積明細!B638="","",見積明細!B638)</f>
        <v/>
      </c>
      <c r="C638" s="158" t="str">
        <f>IF(見積明細!C638="","",見積明細!C638)</f>
        <v/>
      </c>
      <c r="D638" s="169" t="str">
        <f>IF(見積明細!D638="","",見積明細!D638)</f>
        <v/>
      </c>
    </row>
    <row r="639" spans="2:4" x14ac:dyDescent="0.15">
      <c r="B639" s="157" t="str">
        <f>IF(見積明細!B639="","",見積明細!B639)</f>
        <v/>
      </c>
      <c r="C639" s="158" t="str">
        <f>IF(見積明細!C639="","",見積明細!C639)</f>
        <v/>
      </c>
      <c r="D639" s="169" t="str">
        <f>IF(見積明細!D639="","",見積明細!D639)</f>
        <v/>
      </c>
    </row>
    <row r="640" spans="2:4" x14ac:dyDescent="0.15">
      <c r="B640" s="157" t="str">
        <f>IF(見積明細!B640="","",見積明細!B640)</f>
        <v/>
      </c>
      <c r="C640" s="158" t="str">
        <f>IF(見積明細!C640="","",見積明細!C640)</f>
        <v/>
      </c>
      <c r="D640" s="169" t="str">
        <f>IF(見積明細!D640="","",見積明細!D640)</f>
        <v/>
      </c>
    </row>
    <row r="641" spans="2:4" x14ac:dyDescent="0.15">
      <c r="B641" s="157" t="str">
        <f>IF(見積明細!B641="","",見積明細!B641)</f>
        <v/>
      </c>
      <c r="C641" s="158" t="str">
        <f>IF(見積明細!C641="","",見積明細!C641)</f>
        <v/>
      </c>
      <c r="D641" s="169" t="str">
        <f>IF(見積明細!D641="","",見積明細!D641)</f>
        <v/>
      </c>
    </row>
    <row r="642" spans="2:4" x14ac:dyDescent="0.15">
      <c r="B642" s="157" t="str">
        <f>IF(見積明細!B642="","",見積明細!B642)</f>
        <v/>
      </c>
      <c r="C642" s="158" t="str">
        <f>IF(見積明細!C642="","",見積明細!C642)</f>
        <v/>
      </c>
      <c r="D642" s="169" t="str">
        <f>IF(見積明細!D642="","",見積明細!D642)</f>
        <v/>
      </c>
    </row>
    <row r="643" spans="2:4" x14ac:dyDescent="0.15">
      <c r="B643" s="157" t="str">
        <f>IF(見積明細!B643="","",見積明細!B643)</f>
        <v/>
      </c>
      <c r="C643" s="158" t="str">
        <f>IF(見積明細!C643="","",見積明細!C643)</f>
        <v/>
      </c>
      <c r="D643" s="169" t="str">
        <f>IF(見積明細!D643="","",見積明細!D643)</f>
        <v/>
      </c>
    </row>
    <row r="644" spans="2:4" x14ac:dyDescent="0.15">
      <c r="B644" s="157" t="str">
        <f>IF(見積明細!B644="","",見積明細!B644)</f>
        <v/>
      </c>
      <c r="C644" s="158" t="str">
        <f>IF(見積明細!C644="","",見積明細!C644)</f>
        <v/>
      </c>
      <c r="D644" s="169" t="str">
        <f>IF(見積明細!D644="","",見積明細!D644)</f>
        <v/>
      </c>
    </row>
    <row r="645" spans="2:4" x14ac:dyDescent="0.15">
      <c r="B645" s="157" t="str">
        <f>IF(見積明細!B645="","",見積明細!B645)</f>
        <v/>
      </c>
      <c r="C645" s="158" t="str">
        <f>IF(見積明細!C645="","",見積明細!C645)</f>
        <v/>
      </c>
      <c r="D645" s="169" t="str">
        <f>IF(見積明細!D645="","",見積明細!D645)</f>
        <v/>
      </c>
    </row>
    <row r="646" spans="2:4" x14ac:dyDescent="0.15">
      <c r="B646" s="157" t="str">
        <f>IF(見積明細!B646="","",見積明細!B646)</f>
        <v/>
      </c>
      <c r="C646" s="158" t="str">
        <f>IF(見積明細!C646="","",見積明細!C646)</f>
        <v/>
      </c>
      <c r="D646" s="169" t="str">
        <f>IF(見積明細!D646="","",見積明細!D646)</f>
        <v/>
      </c>
    </row>
    <row r="647" spans="2:4" x14ac:dyDescent="0.15">
      <c r="B647" s="157" t="str">
        <f>IF(見積明細!B647="","",見積明細!B647)</f>
        <v/>
      </c>
      <c r="C647" s="158" t="str">
        <f>IF(見積明細!C647="","",見積明細!C647)</f>
        <v/>
      </c>
      <c r="D647" s="169" t="str">
        <f>IF(見積明細!D647="","",見積明細!D647)</f>
        <v/>
      </c>
    </row>
    <row r="648" spans="2:4" x14ac:dyDescent="0.15">
      <c r="B648" s="157" t="str">
        <f>IF(見積明細!B648="","",見積明細!B648)</f>
        <v/>
      </c>
      <c r="C648" s="158" t="str">
        <f>IF(見積明細!C648="","",見積明細!C648)</f>
        <v/>
      </c>
      <c r="D648" s="169" t="str">
        <f>IF(見積明細!D648="","",見積明細!D648)</f>
        <v/>
      </c>
    </row>
    <row r="649" spans="2:4" x14ac:dyDescent="0.15">
      <c r="B649" s="157" t="str">
        <f>IF(見積明細!B649="","",見積明細!B649)</f>
        <v/>
      </c>
      <c r="C649" s="158" t="str">
        <f>IF(見積明細!C649="","",見積明細!C649)</f>
        <v/>
      </c>
      <c r="D649" s="169" t="str">
        <f>IF(見積明細!D649="","",見積明細!D649)</f>
        <v/>
      </c>
    </row>
    <row r="650" spans="2:4" x14ac:dyDescent="0.15">
      <c r="B650" s="157" t="str">
        <f>IF(見積明細!B650="","",見積明細!B650)</f>
        <v/>
      </c>
      <c r="C650" s="158" t="str">
        <f>IF(見積明細!C650="","",見積明細!C650)</f>
        <v/>
      </c>
      <c r="D650" s="169" t="str">
        <f>IF(見積明細!D650="","",見積明細!D650)</f>
        <v/>
      </c>
    </row>
    <row r="651" spans="2:4" x14ac:dyDescent="0.15">
      <c r="B651" s="157" t="str">
        <f>IF(見積明細!B651="","",見積明細!B651)</f>
        <v/>
      </c>
      <c r="C651" s="158" t="str">
        <f>IF(見積明細!C651="","",見積明細!C651)</f>
        <v/>
      </c>
      <c r="D651" s="169" t="str">
        <f>IF(見積明細!D651="","",見積明細!D651)</f>
        <v/>
      </c>
    </row>
    <row r="652" spans="2:4" x14ac:dyDescent="0.15">
      <c r="B652" s="157" t="str">
        <f>IF(見積明細!B652="","",見積明細!B652)</f>
        <v/>
      </c>
      <c r="C652" s="158" t="str">
        <f>IF(見積明細!C652="","",見積明細!C652)</f>
        <v/>
      </c>
      <c r="D652" s="169" t="str">
        <f>IF(見積明細!D652="","",見積明細!D652)</f>
        <v/>
      </c>
    </row>
    <row r="653" spans="2:4" x14ac:dyDescent="0.15">
      <c r="B653" s="157" t="str">
        <f>IF(見積明細!B653="","",見積明細!B653)</f>
        <v/>
      </c>
      <c r="C653" s="158" t="str">
        <f>IF(見積明細!C653="","",見積明細!C653)</f>
        <v/>
      </c>
      <c r="D653" s="169" t="str">
        <f>IF(見積明細!D653="","",見積明細!D653)</f>
        <v/>
      </c>
    </row>
    <row r="654" spans="2:4" x14ac:dyDescent="0.15">
      <c r="B654" s="157" t="str">
        <f>IF(見積明細!B654="","",見積明細!B654)</f>
        <v/>
      </c>
      <c r="C654" s="158" t="str">
        <f>IF(見積明細!C654="","",見積明細!C654)</f>
        <v/>
      </c>
      <c r="D654" s="169" t="str">
        <f>IF(見積明細!D654="","",見積明細!D654)</f>
        <v/>
      </c>
    </row>
    <row r="655" spans="2:4" x14ac:dyDescent="0.15">
      <c r="B655" s="157" t="str">
        <f>IF(見積明細!B655="","",見積明細!B655)</f>
        <v/>
      </c>
      <c r="C655" s="158" t="str">
        <f>IF(見積明細!C655="","",見積明細!C655)</f>
        <v/>
      </c>
      <c r="D655" s="169" t="str">
        <f>IF(見積明細!D655="","",見積明細!D655)</f>
        <v/>
      </c>
    </row>
    <row r="656" spans="2:4" x14ac:dyDescent="0.15">
      <c r="B656" s="157" t="str">
        <f>IF(見積明細!B656="","",見積明細!B656)</f>
        <v/>
      </c>
      <c r="C656" s="158" t="str">
        <f>IF(見積明細!C656="","",見積明細!C656)</f>
        <v/>
      </c>
      <c r="D656" s="169" t="str">
        <f>IF(見積明細!D656="","",見積明細!D656)</f>
        <v/>
      </c>
    </row>
    <row r="657" spans="2:4" x14ac:dyDescent="0.15">
      <c r="B657" s="157" t="str">
        <f>IF(見積明細!B657="","",見積明細!B657)</f>
        <v/>
      </c>
      <c r="C657" s="158" t="str">
        <f>IF(見積明細!C657="","",見積明細!C657)</f>
        <v/>
      </c>
      <c r="D657" s="169" t="str">
        <f>IF(見積明細!D657="","",見積明細!D657)</f>
        <v/>
      </c>
    </row>
    <row r="658" spans="2:4" x14ac:dyDescent="0.15">
      <c r="B658" s="157" t="str">
        <f>IF(見積明細!B658="","",見積明細!B658)</f>
        <v/>
      </c>
      <c r="C658" s="158" t="str">
        <f>IF(見積明細!C658="","",見積明細!C658)</f>
        <v/>
      </c>
      <c r="D658" s="169" t="str">
        <f>IF(見積明細!D658="","",見積明細!D658)</f>
        <v/>
      </c>
    </row>
    <row r="659" spans="2:4" x14ac:dyDescent="0.15">
      <c r="B659" s="157" t="str">
        <f>IF(見積明細!B659="","",見積明細!B659)</f>
        <v/>
      </c>
      <c r="C659" s="158" t="str">
        <f>IF(見積明細!C659="","",見積明細!C659)</f>
        <v/>
      </c>
      <c r="D659" s="169" t="str">
        <f>IF(見積明細!D659="","",見積明細!D659)</f>
        <v/>
      </c>
    </row>
    <row r="660" spans="2:4" x14ac:dyDescent="0.15">
      <c r="B660" s="157" t="str">
        <f>IF(見積明細!B660="","",見積明細!B660)</f>
        <v/>
      </c>
      <c r="C660" s="158" t="str">
        <f>IF(見積明細!C660="","",見積明細!C660)</f>
        <v/>
      </c>
      <c r="D660" s="169" t="str">
        <f>IF(見積明細!D660="","",見積明細!D660)</f>
        <v/>
      </c>
    </row>
    <row r="661" spans="2:4" x14ac:dyDescent="0.15">
      <c r="B661" s="157" t="str">
        <f>IF(見積明細!B661="","",見積明細!B661)</f>
        <v/>
      </c>
      <c r="C661" s="158" t="str">
        <f>IF(見積明細!C661="","",見積明細!C661)</f>
        <v/>
      </c>
      <c r="D661" s="169" t="str">
        <f>IF(見積明細!D661="","",見積明細!D661)</f>
        <v/>
      </c>
    </row>
    <row r="662" spans="2:4" x14ac:dyDescent="0.15">
      <c r="B662" s="157" t="str">
        <f>IF(見積明細!B662="","",見積明細!B662)</f>
        <v/>
      </c>
      <c r="C662" s="158" t="str">
        <f>IF(見積明細!C662="","",見積明細!C662)</f>
        <v/>
      </c>
      <c r="D662" s="169" t="str">
        <f>IF(見積明細!D662="","",見積明細!D662)</f>
        <v/>
      </c>
    </row>
    <row r="663" spans="2:4" x14ac:dyDescent="0.15">
      <c r="B663" s="157" t="str">
        <f>IF(見積明細!B663="","",見積明細!B663)</f>
        <v/>
      </c>
      <c r="C663" s="158" t="str">
        <f>IF(見積明細!C663="","",見積明細!C663)</f>
        <v/>
      </c>
      <c r="D663" s="169" t="str">
        <f>IF(見積明細!D663="","",見積明細!D663)</f>
        <v/>
      </c>
    </row>
    <row r="664" spans="2:4" x14ac:dyDescent="0.15">
      <c r="B664" s="157" t="str">
        <f>IF(見積明細!B664="","",見積明細!B664)</f>
        <v/>
      </c>
      <c r="C664" s="158" t="str">
        <f>IF(見積明細!C664="","",見積明細!C664)</f>
        <v/>
      </c>
      <c r="D664" s="169" t="str">
        <f>IF(見積明細!D664="","",見積明細!D664)</f>
        <v/>
      </c>
    </row>
    <row r="665" spans="2:4" x14ac:dyDescent="0.15">
      <c r="B665" s="157" t="str">
        <f>IF(見積明細!B665="","",見積明細!B665)</f>
        <v/>
      </c>
      <c r="C665" s="158" t="str">
        <f>IF(見積明細!C665="","",見積明細!C665)</f>
        <v/>
      </c>
      <c r="D665" s="169" t="str">
        <f>IF(見積明細!D665="","",見積明細!D665)</f>
        <v/>
      </c>
    </row>
    <row r="666" spans="2:4" x14ac:dyDescent="0.15">
      <c r="B666" s="157" t="str">
        <f>IF(見積明細!B666="","",見積明細!B666)</f>
        <v/>
      </c>
      <c r="C666" s="158" t="str">
        <f>IF(見積明細!C666="","",見積明細!C666)</f>
        <v/>
      </c>
      <c r="D666" s="169" t="str">
        <f>IF(見積明細!D666="","",見積明細!D666)</f>
        <v/>
      </c>
    </row>
    <row r="667" spans="2:4" x14ac:dyDescent="0.15">
      <c r="B667" s="157" t="str">
        <f>IF(見積明細!B667="","",見積明細!B667)</f>
        <v/>
      </c>
      <c r="C667" s="158" t="str">
        <f>IF(見積明細!C667="","",見積明細!C667)</f>
        <v/>
      </c>
      <c r="D667" s="169" t="str">
        <f>IF(見積明細!D667="","",見積明細!D667)</f>
        <v/>
      </c>
    </row>
    <row r="668" spans="2:4" x14ac:dyDescent="0.15">
      <c r="B668" s="157" t="str">
        <f>IF(見積明細!B668="","",見積明細!B668)</f>
        <v/>
      </c>
      <c r="C668" s="158" t="str">
        <f>IF(見積明細!C668="","",見積明細!C668)</f>
        <v/>
      </c>
      <c r="D668" s="169" t="str">
        <f>IF(見積明細!D668="","",見積明細!D668)</f>
        <v/>
      </c>
    </row>
    <row r="669" spans="2:4" x14ac:dyDescent="0.15">
      <c r="B669" s="157" t="str">
        <f>IF(見積明細!B669="","",見積明細!B669)</f>
        <v/>
      </c>
      <c r="C669" s="158" t="str">
        <f>IF(見積明細!C669="","",見積明細!C669)</f>
        <v/>
      </c>
      <c r="D669" s="169" t="str">
        <f>IF(見積明細!D669="","",見積明細!D669)</f>
        <v/>
      </c>
    </row>
    <row r="670" spans="2:4" x14ac:dyDescent="0.15">
      <c r="B670" s="157" t="str">
        <f>IF(見積明細!B670="","",見積明細!B670)</f>
        <v/>
      </c>
      <c r="C670" s="158" t="str">
        <f>IF(見積明細!C670="","",見積明細!C670)</f>
        <v/>
      </c>
      <c r="D670" s="169" t="str">
        <f>IF(見積明細!D670="","",見積明細!D670)</f>
        <v/>
      </c>
    </row>
  </sheetData>
  <mergeCells count="7">
    <mergeCell ref="B138:D139"/>
    <mergeCell ref="B171:D172"/>
    <mergeCell ref="B204:D205"/>
    <mergeCell ref="AI2:AS2"/>
    <mergeCell ref="B39:D40"/>
    <mergeCell ref="B72:D73"/>
    <mergeCell ref="B105:D106"/>
  </mergeCells>
  <phoneticPr fontId="2"/>
  <printOptions horizontalCentered="1" verticalCentered="1"/>
  <pageMargins left="0.78740157480314965" right="0.78740157480314965" top="0.98425196850393704" bottom="0.98425196850393704" header="0.51181102362204722" footer="0.51181102362204722"/>
  <pageSetup paperSize="9" scale="90" orientation="landscape" verticalDpi="0" r:id="rId1"/>
  <headerFooter alignWithMargins="0"/>
  <rowBreaks count="1" manualBreakCount="1">
    <brk id="208"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H202"/>
  <sheetViews>
    <sheetView zoomScaleNormal="100" workbookViewId="0">
      <selection activeCell="A5" sqref="A5:E5"/>
    </sheetView>
  </sheetViews>
  <sheetFormatPr defaultRowHeight="14.25" x14ac:dyDescent="0.15"/>
  <cols>
    <col min="1" max="1" width="1.7109375" style="43" customWidth="1"/>
    <col min="2" max="5" width="17.140625" style="43" customWidth="1"/>
    <col min="6" max="6" width="20" style="43" customWidth="1"/>
    <col min="7" max="16384" width="9.140625" style="43"/>
  </cols>
  <sheetData>
    <row r="1" spans="2:6" ht="19.5" customHeight="1" x14ac:dyDescent="0.15">
      <c r="B1" s="421" t="s">
        <v>211</v>
      </c>
      <c r="C1" s="421"/>
    </row>
    <row r="2" spans="2:6" ht="19.5" customHeight="1" thickBot="1" x14ac:dyDescent="0.2">
      <c r="B2" s="47"/>
    </row>
    <row r="3" spans="2:6" ht="19.5" customHeight="1" x14ac:dyDescent="0.15">
      <c r="B3" s="58"/>
      <c r="C3" s="45"/>
      <c r="D3" s="45"/>
      <c r="E3" s="45"/>
      <c r="F3" s="59"/>
    </row>
    <row r="4" spans="2:6" ht="19.5" customHeight="1" x14ac:dyDescent="0.15">
      <c r="B4" s="44" t="s">
        <v>53</v>
      </c>
      <c r="F4" s="51"/>
    </row>
    <row r="5" spans="2:6" ht="19.5" customHeight="1" x14ac:dyDescent="0.15">
      <c r="B5" s="44"/>
      <c r="D5" s="46"/>
      <c r="E5" s="46"/>
      <c r="F5" s="51"/>
    </row>
    <row r="6" spans="2:6" ht="19.5" customHeight="1" x14ac:dyDescent="0.15">
      <c r="B6" s="52"/>
      <c r="C6" s="53"/>
      <c r="D6" s="53"/>
      <c r="E6" s="54" t="s">
        <v>25</v>
      </c>
      <c r="F6" s="60"/>
    </row>
    <row r="7" spans="2:6" ht="19.5" customHeight="1" x14ac:dyDescent="0.15">
      <c r="B7" s="44" t="s">
        <v>26</v>
      </c>
      <c r="C7" s="55" t="s">
        <v>27</v>
      </c>
      <c r="D7" s="55" t="s">
        <v>28</v>
      </c>
      <c r="E7" s="54" t="s">
        <v>29</v>
      </c>
      <c r="F7" s="50" t="s">
        <v>10</v>
      </c>
    </row>
    <row r="8" spans="2:6" ht="19.5" customHeight="1" x14ac:dyDescent="0.15">
      <c r="B8" s="56"/>
      <c r="C8" s="57"/>
      <c r="D8" s="57"/>
      <c r="E8" s="54" t="s">
        <v>30</v>
      </c>
      <c r="F8" s="61"/>
    </row>
    <row r="9" spans="2:6" ht="19.5" customHeight="1" x14ac:dyDescent="0.15">
      <c r="B9" s="65"/>
      <c r="C9" s="66"/>
      <c r="D9" s="66"/>
      <c r="E9" s="132" t="s">
        <v>205</v>
      </c>
      <c r="F9" s="73"/>
    </row>
    <row r="10" spans="2:6" ht="19.5" customHeight="1" x14ac:dyDescent="0.15">
      <c r="B10" s="68"/>
      <c r="C10" s="69" t="s">
        <v>216</v>
      </c>
      <c r="D10" s="69" t="s">
        <v>214</v>
      </c>
      <c r="E10" s="74"/>
      <c r="F10" s="67"/>
    </row>
    <row r="11" spans="2:6" ht="19.5" customHeight="1" x14ac:dyDescent="0.15">
      <c r="B11" s="70"/>
      <c r="C11" s="71"/>
      <c r="D11" s="71"/>
      <c r="E11" s="74"/>
      <c r="F11" s="75"/>
    </row>
    <row r="12" spans="2:6" ht="19.5" customHeight="1" x14ac:dyDescent="0.15">
      <c r="B12" s="68"/>
      <c r="C12" s="69"/>
      <c r="D12" s="69"/>
      <c r="E12" s="132" t="s">
        <v>215</v>
      </c>
      <c r="F12" s="67"/>
    </row>
    <row r="13" spans="2:6" ht="19.5" customHeight="1" x14ac:dyDescent="0.15">
      <c r="B13" s="68"/>
      <c r="C13" s="69" t="s">
        <v>213</v>
      </c>
      <c r="D13" s="69"/>
      <c r="E13" s="74">
        <v>0</v>
      </c>
      <c r="F13" s="67"/>
    </row>
    <row r="14" spans="2:6" ht="19.5" customHeight="1" x14ac:dyDescent="0.15">
      <c r="B14" s="68"/>
      <c r="C14" s="69"/>
      <c r="D14" s="69"/>
      <c r="E14" s="74"/>
      <c r="F14" s="75"/>
    </row>
    <row r="15" spans="2:6" ht="19.5" customHeight="1" x14ac:dyDescent="0.15">
      <c r="B15" s="65"/>
      <c r="C15" s="66"/>
      <c r="D15" s="66"/>
      <c r="E15" s="132" t="s">
        <v>205</v>
      </c>
      <c r="F15" s="67"/>
    </row>
    <row r="16" spans="2:6" ht="19.5" customHeight="1" x14ac:dyDescent="0.15">
      <c r="B16" s="68"/>
      <c r="C16" s="69" t="s">
        <v>206</v>
      </c>
      <c r="D16" s="69" t="s">
        <v>212</v>
      </c>
      <c r="E16" s="74"/>
      <c r="F16" s="67"/>
    </row>
    <row r="17" spans="2:6" ht="19.5" customHeight="1" x14ac:dyDescent="0.15">
      <c r="B17" s="70"/>
      <c r="C17" s="69"/>
      <c r="D17" s="71" t="s">
        <v>210</v>
      </c>
      <c r="E17" s="74"/>
      <c r="F17" s="67"/>
    </row>
    <row r="18" spans="2:6" ht="19.5" customHeight="1" x14ac:dyDescent="0.15">
      <c r="B18" s="68"/>
      <c r="C18" s="66"/>
      <c r="D18" s="69"/>
      <c r="E18" s="132" t="s">
        <v>205</v>
      </c>
      <c r="F18" s="73"/>
    </row>
    <row r="19" spans="2:6" ht="19.5" customHeight="1" x14ac:dyDescent="0.15">
      <c r="B19" s="68"/>
      <c r="C19" s="69" t="s">
        <v>207</v>
      </c>
      <c r="D19" s="69"/>
      <c r="E19" s="74"/>
      <c r="F19" s="67"/>
    </row>
    <row r="20" spans="2:6" ht="19.5" customHeight="1" x14ac:dyDescent="0.15">
      <c r="B20" s="68"/>
      <c r="C20" s="71"/>
      <c r="D20" s="69"/>
      <c r="E20" s="74"/>
      <c r="F20" s="75"/>
    </row>
    <row r="21" spans="2:6" ht="19.5" customHeight="1" x14ac:dyDescent="0.15">
      <c r="B21" s="65"/>
      <c r="C21" s="69"/>
      <c r="D21" s="66"/>
      <c r="E21" s="132" t="s">
        <v>205</v>
      </c>
      <c r="F21" s="67"/>
    </row>
    <row r="22" spans="2:6" ht="19.5" customHeight="1" x14ac:dyDescent="0.15">
      <c r="B22" s="68"/>
      <c r="C22" s="69" t="s">
        <v>208</v>
      </c>
      <c r="D22" s="69"/>
      <c r="E22" s="72"/>
      <c r="F22" s="67"/>
    </row>
    <row r="23" spans="2:6" ht="19.5" customHeight="1" x14ac:dyDescent="0.15">
      <c r="B23" s="70"/>
      <c r="C23" s="71"/>
      <c r="D23" s="71"/>
      <c r="E23" s="74"/>
      <c r="F23" s="67"/>
    </row>
    <row r="24" spans="2:6" ht="19.5" customHeight="1" x14ac:dyDescent="0.15">
      <c r="B24" s="68"/>
      <c r="C24" s="69"/>
      <c r="D24" s="69"/>
      <c r="E24" s="72"/>
      <c r="F24" s="73"/>
    </row>
    <row r="25" spans="2:6" ht="19.5" customHeight="1" x14ac:dyDescent="0.15">
      <c r="B25" s="68" t="s">
        <v>209</v>
      </c>
      <c r="C25" s="69"/>
      <c r="D25" s="69"/>
      <c r="E25" s="72"/>
      <c r="F25" s="67"/>
    </row>
    <row r="26" spans="2:6" ht="19.5" customHeight="1" x14ac:dyDescent="0.15">
      <c r="B26" s="70"/>
      <c r="C26" s="71"/>
      <c r="D26" s="71"/>
      <c r="E26" s="72"/>
      <c r="F26" s="67"/>
    </row>
    <row r="27" spans="2:6" ht="19.5" customHeight="1" x14ac:dyDescent="0.15">
      <c r="B27" s="68"/>
      <c r="C27" s="69"/>
      <c r="D27" s="69"/>
      <c r="E27" s="72"/>
      <c r="F27" s="73"/>
    </row>
    <row r="28" spans="2:6" ht="19.5" customHeight="1" x14ac:dyDescent="0.15">
      <c r="B28" s="68"/>
      <c r="C28" s="69"/>
      <c r="D28" s="69"/>
      <c r="E28" s="72"/>
      <c r="F28" s="67"/>
    </row>
    <row r="29" spans="2:6" ht="19.5" customHeight="1" x14ac:dyDescent="0.15">
      <c r="B29" s="70"/>
      <c r="C29" s="71"/>
      <c r="D29" s="71"/>
      <c r="E29" s="72"/>
      <c r="F29" s="67"/>
    </row>
    <row r="30" spans="2:6" ht="19.5" customHeight="1" x14ac:dyDescent="0.15">
      <c r="B30" s="68"/>
      <c r="C30" s="69"/>
      <c r="D30" s="69"/>
      <c r="E30" s="132"/>
      <c r="F30" s="73"/>
    </row>
    <row r="31" spans="2:6" ht="19.5" customHeight="1" x14ac:dyDescent="0.15">
      <c r="B31" s="68"/>
      <c r="C31" s="69"/>
      <c r="D31" s="69"/>
      <c r="E31" s="72"/>
      <c r="F31" s="67"/>
    </row>
    <row r="32" spans="2:6" ht="19.5" customHeight="1" x14ac:dyDescent="0.15">
      <c r="B32" s="68"/>
      <c r="C32" s="69"/>
      <c r="D32" s="69"/>
      <c r="E32" s="72"/>
      <c r="F32" s="67"/>
    </row>
    <row r="33" spans="2:8" ht="19.5" customHeight="1" x14ac:dyDescent="0.15">
      <c r="B33" s="65"/>
      <c r="C33" s="66"/>
      <c r="D33" s="66"/>
      <c r="E33" s="72"/>
      <c r="F33" s="73"/>
    </row>
    <row r="34" spans="2:8" ht="19.5" customHeight="1" x14ac:dyDescent="0.15">
      <c r="B34" s="68"/>
      <c r="C34" s="69"/>
      <c r="D34" s="69"/>
      <c r="E34" s="72"/>
      <c r="F34" s="67"/>
    </row>
    <row r="35" spans="2:8" ht="19.5" customHeight="1" thickBot="1" x14ac:dyDescent="0.2">
      <c r="B35" s="76"/>
      <c r="C35" s="77"/>
      <c r="D35" s="77"/>
      <c r="E35" s="78"/>
      <c r="F35" s="79"/>
    </row>
    <row r="36" spans="2:8" ht="31.5" customHeight="1" thickBot="1" x14ac:dyDescent="0.2">
      <c r="B36" s="62"/>
      <c r="C36" s="63"/>
      <c r="D36" s="63"/>
      <c r="E36" s="63"/>
      <c r="F36" s="64"/>
    </row>
    <row r="37" spans="2:8" ht="19.5" customHeight="1" x14ac:dyDescent="0.15"/>
    <row r="38" spans="2:8" ht="19.5" customHeight="1" thickBot="1" x14ac:dyDescent="0.2">
      <c r="B38" s="47">
        <f>$B$2</f>
        <v>0</v>
      </c>
    </row>
    <row r="39" spans="2:8" ht="19.5" customHeight="1" x14ac:dyDescent="0.15">
      <c r="B39" s="58"/>
      <c r="C39" s="45"/>
      <c r="D39" s="45"/>
      <c r="E39" s="45"/>
      <c r="F39" s="59"/>
    </row>
    <row r="40" spans="2:8" ht="19.5" customHeight="1" x14ac:dyDescent="0.15">
      <c r="B40" s="44" t="s">
        <v>54</v>
      </c>
      <c r="F40" s="51" t="str">
        <f>"第"&amp;H40&amp;"号"</f>
        <v>第１号</v>
      </c>
      <c r="H40" s="131" t="s">
        <v>92</v>
      </c>
    </row>
    <row r="41" spans="2:8" ht="19.5" customHeight="1" x14ac:dyDescent="0.15">
      <c r="B41" s="44"/>
      <c r="D41" s="46"/>
      <c r="E41" s="46"/>
      <c r="F41" s="51"/>
    </row>
    <row r="42" spans="2:8" ht="19.5" customHeight="1" x14ac:dyDescent="0.15">
      <c r="B42" s="52"/>
      <c r="C42" s="53"/>
      <c r="D42" s="53"/>
      <c r="E42" s="54" t="s">
        <v>25</v>
      </c>
      <c r="F42" s="60"/>
    </row>
    <row r="43" spans="2:8" ht="19.5" customHeight="1" x14ac:dyDescent="0.15">
      <c r="B43" s="44" t="s">
        <v>26</v>
      </c>
      <c r="C43" s="55" t="s">
        <v>27</v>
      </c>
      <c r="D43" s="55" t="s">
        <v>28</v>
      </c>
      <c r="E43" s="54" t="s">
        <v>29</v>
      </c>
      <c r="F43" s="50" t="s">
        <v>10</v>
      </c>
    </row>
    <row r="44" spans="2:8" ht="19.5" customHeight="1" x14ac:dyDescent="0.15">
      <c r="B44" s="56"/>
      <c r="C44" s="57"/>
      <c r="D44" s="57"/>
      <c r="E44" s="54" t="s">
        <v>30</v>
      </c>
      <c r="F44" s="61"/>
    </row>
    <row r="45" spans="2:8" ht="19.5" customHeight="1" x14ac:dyDescent="0.15">
      <c r="B45" s="65"/>
      <c r="C45" s="66"/>
      <c r="D45" s="66"/>
      <c r="E45" s="128"/>
      <c r="F45" s="67"/>
    </row>
    <row r="46" spans="2:8" ht="19.5" customHeight="1" x14ac:dyDescent="0.15">
      <c r="B46" s="133"/>
      <c r="C46" s="69"/>
      <c r="D46" s="69"/>
      <c r="E46" s="128"/>
      <c r="F46" s="67"/>
    </row>
    <row r="47" spans="2:8" ht="19.5" customHeight="1" x14ac:dyDescent="0.15">
      <c r="B47" s="70"/>
      <c r="C47" s="71"/>
      <c r="D47" s="71"/>
      <c r="E47" s="128"/>
      <c r="F47" s="67"/>
    </row>
    <row r="48" spans="2:8" ht="19.5" customHeight="1" x14ac:dyDescent="0.15">
      <c r="B48" s="68"/>
      <c r="C48" s="69"/>
      <c r="D48" s="69"/>
      <c r="E48" s="72"/>
      <c r="F48" s="73"/>
    </row>
    <row r="49" spans="2:6" ht="19.5" customHeight="1" x14ac:dyDescent="0.15">
      <c r="B49" s="68"/>
      <c r="C49" s="69"/>
      <c r="D49" s="69"/>
      <c r="E49" s="74"/>
      <c r="F49" s="67"/>
    </row>
    <row r="50" spans="2:6" ht="19.5" customHeight="1" x14ac:dyDescent="0.15">
      <c r="B50" s="68"/>
      <c r="C50" s="69"/>
      <c r="D50" s="69"/>
      <c r="E50" s="74"/>
      <c r="F50" s="75"/>
    </row>
    <row r="51" spans="2:6" ht="19.5" customHeight="1" x14ac:dyDescent="0.15">
      <c r="B51" s="65"/>
      <c r="C51" s="66"/>
      <c r="D51" s="66"/>
      <c r="E51" s="74"/>
      <c r="F51" s="67"/>
    </row>
    <row r="52" spans="2:6" ht="19.5" customHeight="1" x14ac:dyDescent="0.15">
      <c r="B52" s="68"/>
      <c r="C52" s="69"/>
      <c r="D52" s="69"/>
      <c r="E52" s="74"/>
      <c r="F52" s="67"/>
    </row>
    <row r="53" spans="2:6" ht="19.5" customHeight="1" x14ac:dyDescent="0.15">
      <c r="B53" s="70"/>
      <c r="C53" s="71"/>
      <c r="D53" s="71"/>
      <c r="E53" s="74"/>
      <c r="F53" s="67"/>
    </row>
    <row r="54" spans="2:6" ht="19.5" customHeight="1" x14ac:dyDescent="0.15">
      <c r="B54" s="68"/>
      <c r="C54" s="69"/>
      <c r="D54" s="69"/>
      <c r="E54" s="74"/>
      <c r="F54" s="73"/>
    </row>
    <row r="55" spans="2:6" ht="19.5" customHeight="1" x14ac:dyDescent="0.15">
      <c r="B55" s="68"/>
      <c r="C55" s="69"/>
      <c r="D55" s="69"/>
      <c r="E55" s="74"/>
      <c r="F55" s="67"/>
    </row>
    <row r="56" spans="2:6" ht="19.5" customHeight="1" x14ac:dyDescent="0.15">
      <c r="B56" s="68"/>
      <c r="C56" s="69"/>
      <c r="D56" s="69"/>
      <c r="E56" s="74"/>
      <c r="F56" s="75"/>
    </row>
    <row r="57" spans="2:6" ht="19.5" customHeight="1" x14ac:dyDescent="0.15">
      <c r="B57" s="65"/>
      <c r="C57" s="66"/>
      <c r="D57" s="66"/>
      <c r="E57" s="74"/>
      <c r="F57" s="67"/>
    </row>
    <row r="58" spans="2:6" ht="19.5" customHeight="1" x14ac:dyDescent="0.15">
      <c r="B58" s="68"/>
      <c r="C58" s="69"/>
      <c r="D58" s="69"/>
      <c r="E58" s="74"/>
      <c r="F58" s="67"/>
    </row>
    <row r="59" spans="2:6" ht="19.5" customHeight="1" x14ac:dyDescent="0.15">
      <c r="B59" s="70"/>
      <c r="C59" s="71"/>
      <c r="D59" s="71"/>
      <c r="E59" s="74"/>
      <c r="F59" s="67"/>
    </row>
    <row r="60" spans="2:6" ht="19.5" customHeight="1" x14ac:dyDescent="0.15">
      <c r="B60" s="68"/>
      <c r="C60" s="69"/>
      <c r="D60" s="69"/>
      <c r="E60" s="72"/>
      <c r="F60" s="73"/>
    </row>
    <row r="61" spans="2:6" ht="19.5" customHeight="1" x14ac:dyDescent="0.15">
      <c r="B61" s="68"/>
      <c r="C61" s="69"/>
      <c r="D61" s="69"/>
      <c r="E61" s="129"/>
      <c r="F61" s="67"/>
    </row>
    <row r="62" spans="2:6" ht="19.5" customHeight="1" x14ac:dyDescent="0.15">
      <c r="B62" s="68"/>
      <c r="C62" s="69"/>
      <c r="D62" s="69"/>
      <c r="E62" s="129"/>
      <c r="F62" s="75"/>
    </row>
    <row r="63" spans="2:6" ht="19.5" customHeight="1" x14ac:dyDescent="0.15">
      <c r="B63" s="65"/>
      <c r="C63" s="66"/>
      <c r="D63" s="66"/>
      <c r="E63" s="72"/>
      <c r="F63" s="67"/>
    </row>
    <row r="64" spans="2:6" ht="19.5" customHeight="1" x14ac:dyDescent="0.15">
      <c r="B64" s="68"/>
      <c r="C64" s="69"/>
      <c r="D64" s="69"/>
      <c r="E64" s="72"/>
      <c r="F64" s="67"/>
    </row>
    <row r="65" spans="2:8" ht="19.5" customHeight="1" x14ac:dyDescent="0.15">
      <c r="B65" s="70"/>
      <c r="C65" s="71"/>
      <c r="D65" s="71"/>
      <c r="E65" s="72"/>
      <c r="F65" s="67"/>
    </row>
    <row r="66" spans="2:8" ht="19.5" customHeight="1" x14ac:dyDescent="0.15">
      <c r="B66" s="68"/>
      <c r="C66" s="69"/>
      <c r="D66" s="69"/>
      <c r="E66" s="72"/>
      <c r="F66" s="73"/>
    </row>
    <row r="67" spans="2:8" ht="19.5" customHeight="1" x14ac:dyDescent="0.15">
      <c r="B67" s="68"/>
      <c r="C67" s="69"/>
      <c r="D67" s="69"/>
      <c r="E67" s="129"/>
      <c r="F67" s="67"/>
    </row>
    <row r="68" spans="2:8" ht="19.5" customHeight="1" thickBot="1" x14ac:dyDescent="0.2">
      <c r="B68" s="76"/>
      <c r="C68" s="77"/>
      <c r="D68" s="77"/>
      <c r="E68" s="130"/>
      <c r="F68" s="79"/>
    </row>
    <row r="69" spans="2:8" ht="90" customHeight="1" thickBot="1" x14ac:dyDescent="0.2">
      <c r="B69" s="62"/>
      <c r="C69" s="63"/>
      <c r="D69" s="63"/>
      <c r="E69" s="63"/>
      <c r="F69" s="64"/>
    </row>
    <row r="70" spans="2:8" ht="19.5" customHeight="1" x14ac:dyDescent="0.15"/>
    <row r="71" spans="2:8" ht="19.5" customHeight="1" thickBot="1" x14ac:dyDescent="0.2">
      <c r="B71" s="47">
        <f>$B$2</f>
        <v>0</v>
      </c>
    </row>
    <row r="72" spans="2:8" ht="19.5" customHeight="1" x14ac:dyDescent="0.15">
      <c r="B72" s="58"/>
      <c r="C72" s="45"/>
      <c r="D72" s="45"/>
      <c r="E72" s="45"/>
      <c r="F72" s="59"/>
    </row>
    <row r="73" spans="2:8" ht="19.5" customHeight="1" x14ac:dyDescent="0.15">
      <c r="B73" s="44" t="s">
        <v>54</v>
      </c>
      <c r="F73" s="51" t="str">
        <f>"第"&amp;H73&amp;"号"</f>
        <v>第２－１号</v>
      </c>
      <c r="H73" s="131" t="s">
        <v>93</v>
      </c>
    </row>
    <row r="74" spans="2:8" ht="19.5" customHeight="1" x14ac:dyDescent="0.15">
      <c r="B74" s="44"/>
      <c r="D74" s="46"/>
      <c r="E74" s="46"/>
      <c r="F74" s="51"/>
    </row>
    <row r="75" spans="2:8" ht="19.5" customHeight="1" x14ac:dyDescent="0.15">
      <c r="B75" s="52"/>
      <c r="C75" s="53"/>
      <c r="D75" s="53"/>
      <c r="E75" s="54" t="s">
        <v>25</v>
      </c>
      <c r="F75" s="60"/>
    </row>
    <row r="76" spans="2:8" ht="19.5" customHeight="1" x14ac:dyDescent="0.15">
      <c r="B76" s="44" t="s">
        <v>26</v>
      </c>
      <c r="C76" s="55" t="s">
        <v>27</v>
      </c>
      <c r="D76" s="55" t="s">
        <v>28</v>
      </c>
      <c r="E76" s="54" t="s">
        <v>29</v>
      </c>
      <c r="F76" s="50" t="s">
        <v>10</v>
      </c>
    </row>
    <row r="77" spans="2:8" ht="19.5" customHeight="1" x14ac:dyDescent="0.15">
      <c r="B77" s="56"/>
      <c r="C77" s="57"/>
      <c r="D77" s="57"/>
      <c r="E77" s="54" t="s">
        <v>30</v>
      </c>
      <c r="F77" s="61"/>
    </row>
    <row r="78" spans="2:8" ht="19.5" customHeight="1" x14ac:dyDescent="0.15">
      <c r="B78" s="65"/>
      <c r="C78" s="66"/>
      <c r="D78" s="66"/>
      <c r="E78" s="128"/>
      <c r="F78" s="67"/>
    </row>
    <row r="79" spans="2:8" ht="19.5" customHeight="1" x14ac:dyDescent="0.15">
      <c r="B79" s="133"/>
      <c r="C79" s="69"/>
      <c r="D79" s="69"/>
      <c r="E79" s="128"/>
      <c r="F79" s="67"/>
    </row>
    <row r="80" spans="2:8" ht="19.5" customHeight="1" x14ac:dyDescent="0.15">
      <c r="B80" s="70"/>
      <c r="C80" s="71"/>
      <c r="D80" s="71"/>
      <c r="E80" s="128"/>
      <c r="F80" s="67"/>
    </row>
    <row r="81" spans="2:6" ht="19.5" customHeight="1" x14ac:dyDescent="0.15">
      <c r="B81" s="68"/>
      <c r="C81" s="69"/>
      <c r="D81" s="69"/>
      <c r="E81" s="72"/>
      <c r="F81" s="73"/>
    </row>
    <row r="82" spans="2:6" ht="19.5" customHeight="1" x14ac:dyDescent="0.15">
      <c r="B82" s="68"/>
      <c r="C82" s="69"/>
      <c r="D82" s="69"/>
      <c r="E82" s="74"/>
      <c r="F82" s="67"/>
    </row>
    <row r="83" spans="2:6" ht="19.5" customHeight="1" x14ac:dyDescent="0.15">
      <c r="B83" s="68"/>
      <c r="C83" s="69"/>
      <c r="D83" s="69"/>
      <c r="E83" s="180"/>
      <c r="F83" s="75"/>
    </row>
    <row r="84" spans="2:6" ht="19.5" customHeight="1" x14ac:dyDescent="0.15">
      <c r="B84" s="65"/>
      <c r="C84" s="66"/>
      <c r="D84" s="66"/>
      <c r="E84" s="72"/>
      <c r="F84" s="67"/>
    </row>
    <row r="85" spans="2:6" ht="19.5" customHeight="1" x14ac:dyDescent="0.15">
      <c r="B85" s="68"/>
      <c r="C85" s="69"/>
      <c r="D85" s="69"/>
      <c r="E85" s="74"/>
      <c r="F85" s="67"/>
    </row>
    <row r="86" spans="2:6" ht="19.5" customHeight="1" x14ac:dyDescent="0.15">
      <c r="B86" s="70"/>
      <c r="C86" s="71"/>
      <c r="D86" s="71"/>
      <c r="E86" s="74"/>
      <c r="F86" s="67"/>
    </row>
    <row r="87" spans="2:6" ht="19.5" customHeight="1" x14ac:dyDescent="0.15">
      <c r="B87" s="68"/>
      <c r="C87" s="66"/>
      <c r="D87" s="66"/>
      <c r="E87" s="74"/>
      <c r="F87" s="73"/>
    </row>
    <row r="88" spans="2:6" ht="19.5" customHeight="1" x14ac:dyDescent="0.15">
      <c r="B88" s="68"/>
      <c r="C88" s="69"/>
      <c r="D88" s="69"/>
      <c r="E88" s="74"/>
      <c r="F88" s="67"/>
    </row>
    <row r="89" spans="2:6" ht="19.5" customHeight="1" x14ac:dyDescent="0.15">
      <c r="B89" s="68"/>
      <c r="C89" s="71"/>
      <c r="D89" s="71"/>
      <c r="E89" s="74"/>
      <c r="F89" s="75"/>
    </row>
    <row r="90" spans="2:6" ht="19.5" customHeight="1" x14ac:dyDescent="0.15">
      <c r="B90" s="65"/>
      <c r="C90" s="69"/>
      <c r="D90" s="69"/>
      <c r="E90" s="72"/>
      <c r="F90" s="67"/>
    </row>
    <row r="91" spans="2:6" ht="19.5" customHeight="1" x14ac:dyDescent="0.15">
      <c r="B91" s="68"/>
      <c r="C91" s="69"/>
      <c r="D91" s="69"/>
      <c r="E91" s="129"/>
      <c r="F91" s="67"/>
    </row>
    <row r="92" spans="2:6" ht="19.5" customHeight="1" x14ac:dyDescent="0.15">
      <c r="B92" s="70"/>
      <c r="C92" s="69"/>
      <c r="D92" s="69"/>
      <c r="E92" s="129"/>
      <c r="F92" s="67"/>
    </row>
    <row r="93" spans="2:6" ht="19.5" customHeight="1" x14ac:dyDescent="0.15">
      <c r="B93" s="68"/>
      <c r="C93" s="66"/>
      <c r="D93" s="66"/>
      <c r="E93" s="72"/>
      <c r="F93" s="73"/>
    </row>
    <row r="94" spans="2:6" ht="19.5" customHeight="1" x14ac:dyDescent="0.15">
      <c r="B94" s="68"/>
      <c r="C94" s="69"/>
      <c r="D94" s="69"/>
      <c r="E94" s="72"/>
      <c r="F94" s="67"/>
    </row>
    <row r="95" spans="2:6" ht="19.5" customHeight="1" x14ac:dyDescent="0.15">
      <c r="B95" s="68"/>
      <c r="C95" s="71"/>
      <c r="D95" s="71"/>
      <c r="E95" s="72"/>
      <c r="F95" s="75"/>
    </row>
    <row r="96" spans="2:6" ht="19.5" customHeight="1" x14ac:dyDescent="0.15">
      <c r="B96" s="65"/>
      <c r="C96" s="69"/>
      <c r="D96" s="69"/>
      <c r="E96" s="72"/>
      <c r="F96" s="67"/>
    </row>
    <row r="97" spans="2:8" ht="19.5" customHeight="1" x14ac:dyDescent="0.15">
      <c r="B97" s="68"/>
      <c r="C97" s="69"/>
      <c r="D97" s="69"/>
      <c r="E97" s="129"/>
      <c r="F97" s="67"/>
    </row>
    <row r="98" spans="2:8" ht="19.5" customHeight="1" x14ac:dyDescent="0.15">
      <c r="B98" s="70"/>
      <c r="C98" s="69"/>
      <c r="D98" s="69"/>
      <c r="E98" s="181"/>
      <c r="F98" s="67"/>
    </row>
    <row r="99" spans="2:8" ht="19.5" customHeight="1" x14ac:dyDescent="0.15">
      <c r="B99" s="68"/>
      <c r="C99" s="66"/>
      <c r="D99" s="66"/>
      <c r="E99" s="182"/>
      <c r="F99" s="73"/>
    </row>
    <row r="100" spans="2:8" ht="19.5" customHeight="1" x14ac:dyDescent="0.15">
      <c r="B100" s="68"/>
      <c r="C100" s="69"/>
      <c r="D100" s="69"/>
      <c r="E100" s="182"/>
      <c r="F100" s="67"/>
    </row>
    <row r="101" spans="2:8" ht="19.5" customHeight="1" thickBot="1" x14ac:dyDescent="0.2">
      <c r="B101" s="76"/>
      <c r="C101" s="77"/>
      <c r="D101" s="77"/>
      <c r="E101" s="183"/>
      <c r="F101" s="79"/>
    </row>
    <row r="102" spans="2:8" ht="90" customHeight="1" thickBot="1" x14ac:dyDescent="0.2">
      <c r="B102" s="62"/>
      <c r="C102" s="63"/>
      <c r="D102" s="63"/>
      <c r="E102" s="63"/>
      <c r="F102" s="64"/>
    </row>
    <row r="103" spans="2:8" ht="19.5" customHeight="1" x14ac:dyDescent="0.15"/>
    <row r="104" spans="2:8" ht="19.5" customHeight="1" thickBot="1" x14ac:dyDescent="0.2">
      <c r="B104" s="47">
        <f>$B$2</f>
        <v>0</v>
      </c>
    </row>
    <row r="105" spans="2:8" ht="19.5" customHeight="1" x14ac:dyDescent="0.15">
      <c r="B105" s="58"/>
      <c r="C105" s="45"/>
      <c r="D105" s="45"/>
      <c r="E105" s="45"/>
      <c r="F105" s="59"/>
    </row>
    <row r="106" spans="2:8" ht="19.5" customHeight="1" x14ac:dyDescent="0.15">
      <c r="B106" s="44" t="s">
        <v>54</v>
      </c>
      <c r="F106" s="51" t="str">
        <f>"第"&amp;H106&amp;"号"</f>
        <v>第２－２号</v>
      </c>
      <c r="H106" s="131" t="s">
        <v>94</v>
      </c>
    </row>
    <row r="107" spans="2:8" ht="19.5" customHeight="1" x14ac:dyDescent="0.15">
      <c r="B107" s="44"/>
      <c r="D107" s="46"/>
      <c r="E107" s="46"/>
      <c r="F107" s="51"/>
    </row>
    <row r="108" spans="2:8" ht="19.5" customHeight="1" x14ac:dyDescent="0.15">
      <c r="B108" s="52"/>
      <c r="C108" s="53"/>
      <c r="D108" s="53"/>
      <c r="E108" s="54" t="s">
        <v>25</v>
      </c>
      <c r="F108" s="60"/>
    </row>
    <row r="109" spans="2:8" ht="19.5" customHeight="1" x14ac:dyDescent="0.15">
      <c r="B109" s="44" t="s">
        <v>26</v>
      </c>
      <c r="C109" s="55" t="s">
        <v>27</v>
      </c>
      <c r="D109" s="55" t="s">
        <v>28</v>
      </c>
      <c r="E109" s="54" t="s">
        <v>29</v>
      </c>
      <c r="F109" s="50" t="s">
        <v>10</v>
      </c>
    </row>
    <row r="110" spans="2:8" ht="19.5" customHeight="1" x14ac:dyDescent="0.15">
      <c r="B110" s="56"/>
      <c r="C110" s="57"/>
      <c r="D110" s="57"/>
      <c r="E110" s="54" t="s">
        <v>30</v>
      </c>
      <c r="F110" s="61"/>
    </row>
    <row r="111" spans="2:8" ht="19.5" customHeight="1" x14ac:dyDescent="0.15">
      <c r="B111" s="65"/>
      <c r="C111" s="66"/>
      <c r="D111" s="66"/>
      <c r="E111" s="182"/>
      <c r="F111" s="67"/>
    </row>
    <row r="112" spans="2:8" ht="19.5" customHeight="1" x14ac:dyDescent="0.15">
      <c r="B112" s="133"/>
      <c r="C112" s="69"/>
      <c r="D112" s="69"/>
      <c r="E112" s="182"/>
      <c r="F112" s="67"/>
    </row>
    <row r="113" spans="2:6" ht="19.5" customHeight="1" x14ac:dyDescent="0.15">
      <c r="B113" s="70"/>
      <c r="C113" s="71"/>
      <c r="D113" s="71"/>
      <c r="E113" s="182"/>
      <c r="F113" s="67"/>
    </row>
    <row r="114" spans="2:6" ht="19.5" customHeight="1" x14ac:dyDescent="0.15">
      <c r="B114" s="65"/>
      <c r="C114" s="66"/>
      <c r="D114" s="66"/>
      <c r="E114" s="74"/>
      <c r="F114" s="73"/>
    </row>
    <row r="115" spans="2:6" ht="19.5" customHeight="1" x14ac:dyDescent="0.15">
      <c r="B115" s="68"/>
      <c r="C115" s="69"/>
      <c r="D115" s="69"/>
      <c r="E115" s="74"/>
      <c r="F115" s="67"/>
    </row>
    <row r="116" spans="2:6" ht="19.5" customHeight="1" x14ac:dyDescent="0.15">
      <c r="B116" s="70"/>
      <c r="C116" s="71"/>
      <c r="D116" s="71"/>
      <c r="E116" s="74"/>
      <c r="F116" s="75"/>
    </row>
    <row r="117" spans="2:6" ht="19.5" customHeight="1" x14ac:dyDescent="0.15">
      <c r="B117" s="68"/>
      <c r="C117" s="69"/>
      <c r="D117" s="69"/>
      <c r="E117" s="74"/>
      <c r="F117" s="73"/>
    </row>
    <row r="118" spans="2:6" ht="19.5" customHeight="1" x14ac:dyDescent="0.15">
      <c r="B118" s="68"/>
      <c r="C118" s="69"/>
      <c r="D118" s="69"/>
      <c r="E118" s="74"/>
      <c r="F118" s="67"/>
    </row>
    <row r="119" spans="2:6" ht="19.5" customHeight="1" x14ac:dyDescent="0.15">
      <c r="B119" s="68"/>
      <c r="C119" s="69"/>
      <c r="D119" s="69"/>
      <c r="E119" s="180"/>
      <c r="F119" s="75"/>
    </row>
    <row r="120" spans="2:6" ht="19.5" customHeight="1" x14ac:dyDescent="0.15">
      <c r="B120" s="65"/>
      <c r="C120" s="66"/>
      <c r="D120" s="66"/>
      <c r="E120" s="74"/>
      <c r="F120" s="67"/>
    </row>
    <row r="121" spans="2:6" ht="19.5" customHeight="1" x14ac:dyDescent="0.15">
      <c r="B121" s="68"/>
      <c r="C121" s="69"/>
      <c r="D121" s="69"/>
      <c r="E121" s="74"/>
      <c r="F121" s="67"/>
    </row>
    <row r="122" spans="2:6" ht="19.5" customHeight="1" x14ac:dyDescent="0.15">
      <c r="B122" s="70"/>
      <c r="C122" s="71"/>
      <c r="D122" s="71"/>
      <c r="E122" s="74"/>
      <c r="F122" s="67"/>
    </row>
    <row r="123" spans="2:6" ht="19.5" customHeight="1" x14ac:dyDescent="0.15">
      <c r="B123" s="68"/>
      <c r="C123" s="69"/>
      <c r="D123" s="69"/>
      <c r="E123" s="74"/>
      <c r="F123" s="73"/>
    </row>
    <row r="124" spans="2:6" ht="19.5" customHeight="1" x14ac:dyDescent="0.15">
      <c r="B124" s="68"/>
      <c r="C124" s="69"/>
      <c r="D124" s="69"/>
      <c r="E124" s="74"/>
      <c r="F124" s="67"/>
    </row>
    <row r="125" spans="2:6" ht="19.5" customHeight="1" x14ac:dyDescent="0.15">
      <c r="B125" s="68"/>
      <c r="C125" s="69"/>
      <c r="D125" s="69"/>
      <c r="E125" s="180"/>
      <c r="F125" s="75"/>
    </row>
    <row r="126" spans="2:6" ht="19.5" customHeight="1" x14ac:dyDescent="0.15">
      <c r="B126" s="65"/>
      <c r="C126" s="66"/>
      <c r="D126" s="66"/>
      <c r="E126" s="72"/>
      <c r="F126" s="73"/>
    </row>
    <row r="127" spans="2:6" ht="19.5" customHeight="1" x14ac:dyDescent="0.15">
      <c r="B127" s="68"/>
      <c r="C127" s="69"/>
      <c r="D127" s="69"/>
      <c r="E127" s="129"/>
      <c r="F127" s="67"/>
    </row>
    <row r="128" spans="2:6" ht="19.5" customHeight="1" x14ac:dyDescent="0.15">
      <c r="B128" s="68"/>
      <c r="C128" s="69"/>
      <c r="D128" s="69"/>
      <c r="E128" s="129"/>
      <c r="F128" s="75"/>
    </row>
    <row r="129" spans="2:8" ht="19.5" customHeight="1" x14ac:dyDescent="0.15">
      <c r="B129" s="65"/>
      <c r="C129" s="66"/>
      <c r="D129" s="66"/>
      <c r="E129" s="72"/>
      <c r="F129" s="67"/>
    </row>
    <row r="130" spans="2:8" ht="19.5" customHeight="1" x14ac:dyDescent="0.15">
      <c r="B130" s="68"/>
      <c r="C130" s="69"/>
      <c r="D130" s="69"/>
      <c r="E130" s="72"/>
      <c r="F130" s="67"/>
    </row>
    <row r="131" spans="2:8" ht="19.5" customHeight="1" x14ac:dyDescent="0.15">
      <c r="B131" s="70"/>
      <c r="C131" s="71"/>
      <c r="D131" s="71"/>
      <c r="E131" s="72"/>
      <c r="F131" s="67"/>
    </row>
    <row r="132" spans="2:8" ht="19.5" customHeight="1" x14ac:dyDescent="0.15">
      <c r="B132" s="68"/>
      <c r="C132" s="69"/>
      <c r="D132" s="69"/>
      <c r="E132" s="72"/>
      <c r="F132" s="73"/>
    </row>
    <row r="133" spans="2:8" ht="19.5" customHeight="1" x14ac:dyDescent="0.15">
      <c r="B133" s="68"/>
      <c r="C133" s="69"/>
      <c r="D133" s="69"/>
      <c r="E133" s="129"/>
      <c r="F133" s="67"/>
    </row>
    <row r="134" spans="2:8" ht="19.5" customHeight="1" thickBot="1" x14ac:dyDescent="0.2">
      <c r="B134" s="76"/>
      <c r="C134" s="77"/>
      <c r="D134" s="77"/>
      <c r="E134" s="130"/>
      <c r="F134" s="79"/>
    </row>
    <row r="135" spans="2:8" ht="90" customHeight="1" thickBot="1" x14ac:dyDescent="0.2">
      <c r="B135" s="62"/>
      <c r="C135" s="63"/>
      <c r="D135" s="63"/>
      <c r="E135" s="63"/>
      <c r="F135" s="64"/>
    </row>
    <row r="136" spans="2:8" ht="19.5" customHeight="1" x14ac:dyDescent="0.15"/>
    <row r="137" spans="2:8" ht="19.5" customHeight="1" thickBot="1" x14ac:dyDescent="0.2">
      <c r="B137" s="47">
        <f>$B$2</f>
        <v>0</v>
      </c>
    </row>
    <row r="138" spans="2:8" ht="19.5" customHeight="1" x14ac:dyDescent="0.15">
      <c r="B138" s="58"/>
      <c r="C138" s="45"/>
      <c r="D138" s="45"/>
      <c r="E138" s="45"/>
      <c r="F138" s="59"/>
    </row>
    <row r="139" spans="2:8" ht="19.5" customHeight="1" x14ac:dyDescent="0.15">
      <c r="B139" s="44" t="s">
        <v>54</v>
      </c>
      <c r="F139" s="51" t="str">
        <f>"第"&amp;H139&amp;"号"</f>
        <v>第３号</v>
      </c>
      <c r="H139" s="131" t="s">
        <v>95</v>
      </c>
    </row>
    <row r="140" spans="2:8" ht="19.5" customHeight="1" x14ac:dyDescent="0.15">
      <c r="B140" s="44"/>
      <c r="D140" s="46"/>
      <c r="E140" s="46"/>
      <c r="F140" s="51"/>
    </row>
    <row r="141" spans="2:8" ht="19.5" customHeight="1" x14ac:dyDescent="0.15">
      <c r="B141" s="52"/>
      <c r="C141" s="53"/>
      <c r="D141" s="53"/>
      <c r="E141" s="54" t="s">
        <v>25</v>
      </c>
      <c r="F141" s="60"/>
    </row>
    <row r="142" spans="2:8" ht="19.5" customHeight="1" x14ac:dyDescent="0.15">
      <c r="B142" s="44" t="s">
        <v>26</v>
      </c>
      <c r="C142" s="55" t="s">
        <v>27</v>
      </c>
      <c r="D142" s="55" t="s">
        <v>28</v>
      </c>
      <c r="E142" s="54" t="s">
        <v>29</v>
      </c>
      <c r="F142" s="50" t="s">
        <v>10</v>
      </c>
    </row>
    <row r="143" spans="2:8" ht="19.5" customHeight="1" x14ac:dyDescent="0.15">
      <c r="B143" s="56"/>
      <c r="C143" s="57"/>
      <c r="D143" s="57"/>
      <c r="E143" s="54" t="s">
        <v>30</v>
      </c>
      <c r="F143" s="61"/>
    </row>
    <row r="144" spans="2:8" ht="19.5" customHeight="1" x14ac:dyDescent="0.15">
      <c r="B144" s="65"/>
      <c r="C144" s="66"/>
      <c r="D144" s="66"/>
      <c r="E144" s="128"/>
      <c r="F144" s="67"/>
    </row>
    <row r="145" spans="2:6" ht="19.5" customHeight="1" x14ac:dyDescent="0.15">
      <c r="B145" s="133"/>
      <c r="C145" s="69"/>
      <c r="D145" s="69"/>
      <c r="E145" s="128"/>
      <c r="F145" s="67"/>
    </row>
    <row r="146" spans="2:6" ht="19.5" customHeight="1" x14ac:dyDescent="0.15">
      <c r="B146" s="70"/>
      <c r="C146" s="71"/>
      <c r="D146" s="71"/>
      <c r="E146" s="128"/>
      <c r="F146" s="67"/>
    </row>
    <row r="147" spans="2:6" ht="19.5" customHeight="1" x14ac:dyDescent="0.15">
      <c r="B147" s="68"/>
      <c r="C147" s="69"/>
      <c r="D147" s="69"/>
      <c r="E147" s="72"/>
      <c r="F147" s="73"/>
    </row>
    <row r="148" spans="2:6" ht="19.5" customHeight="1" x14ac:dyDescent="0.15">
      <c r="B148" s="68"/>
      <c r="C148" s="69"/>
      <c r="D148" s="69"/>
      <c r="E148" s="74"/>
      <c r="F148" s="67"/>
    </row>
    <row r="149" spans="2:6" ht="19.5" customHeight="1" x14ac:dyDescent="0.15">
      <c r="B149" s="68"/>
      <c r="C149" s="69"/>
      <c r="D149" s="69"/>
      <c r="E149" s="74"/>
      <c r="F149" s="75"/>
    </row>
    <row r="150" spans="2:6" ht="19.5" customHeight="1" x14ac:dyDescent="0.15">
      <c r="B150" s="65"/>
      <c r="C150" s="66"/>
      <c r="D150" s="66"/>
      <c r="E150" s="74"/>
      <c r="F150" s="67"/>
    </row>
    <row r="151" spans="2:6" ht="19.5" customHeight="1" x14ac:dyDescent="0.15">
      <c r="B151" s="68"/>
      <c r="C151" s="69"/>
      <c r="D151" s="69"/>
      <c r="E151" s="74"/>
      <c r="F151" s="67"/>
    </row>
    <row r="152" spans="2:6" ht="19.5" customHeight="1" x14ac:dyDescent="0.15">
      <c r="B152" s="70"/>
      <c r="C152" s="71"/>
      <c r="D152" s="71"/>
      <c r="E152" s="74"/>
      <c r="F152" s="67"/>
    </row>
    <row r="153" spans="2:6" ht="19.5" customHeight="1" x14ac:dyDescent="0.15">
      <c r="B153" s="68"/>
      <c r="C153" s="69"/>
      <c r="D153" s="69"/>
      <c r="E153" s="74"/>
      <c r="F153" s="73"/>
    </row>
    <row r="154" spans="2:6" ht="19.5" customHeight="1" x14ac:dyDescent="0.15">
      <c r="B154" s="68"/>
      <c r="C154" s="69"/>
      <c r="D154" s="69"/>
      <c r="E154" s="74"/>
      <c r="F154" s="67"/>
    </row>
    <row r="155" spans="2:6" ht="19.5" customHeight="1" x14ac:dyDescent="0.15">
      <c r="B155" s="68"/>
      <c r="C155" s="69"/>
      <c r="D155" s="69"/>
      <c r="E155" s="74"/>
      <c r="F155" s="75"/>
    </row>
    <row r="156" spans="2:6" ht="19.5" customHeight="1" x14ac:dyDescent="0.15">
      <c r="B156" s="65"/>
      <c r="C156" s="66"/>
      <c r="D156" s="66"/>
      <c r="E156" s="74"/>
      <c r="F156" s="67"/>
    </row>
    <row r="157" spans="2:6" ht="19.5" customHeight="1" x14ac:dyDescent="0.15">
      <c r="B157" s="68"/>
      <c r="C157" s="69"/>
      <c r="D157" s="69"/>
      <c r="E157" s="74"/>
      <c r="F157" s="67"/>
    </row>
    <row r="158" spans="2:6" ht="19.5" customHeight="1" x14ac:dyDescent="0.15">
      <c r="B158" s="70"/>
      <c r="C158" s="71"/>
      <c r="D158" s="71"/>
      <c r="E158" s="74"/>
      <c r="F158" s="67"/>
    </row>
    <row r="159" spans="2:6" ht="19.5" customHeight="1" x14ac:dyDescent="0.15">
      <c r="B159" s="68"/>
      <c r="C159" s="69"/>
      <c r="D159" s="69"/>
      <c r="E159" s="74"/>
      <c r="F159" s="73"/>
    </row>
    <row r="160" spans="2:6" ht="19.5" customHeight="1" x14ac:dyDescent="0.15">
      <c r="B160" s="68"/>
      <c r="C160" s="69"/>
      <c r="D160" s="69"/>
      <c r="E160" s="129"/>
      <c r="F160" s="67"/>
    </row>
    <row r="161" spans="2:8" ht="19.5" customHeight="1" x14ac:dyDescent="0.15">
      <c r="B161" s="68"/>
      <c r="C161" s="69"/>
      <c r="D161" s="69"/>
      <c r="E161" s="181"/>
      <c r="F161" s="75"/>
    </row>
    <row r="162" spans="2:8" ht="19.5" customHeight="1" x14ac:dyDescent="0.15">
      <c r="B162" s="65"/>
      <c r="C162" s="66"/>
      <c r="D162" s="66"/>
      <c r="E162" s="74"/>
      <c r="F162" s="73"/>
    </row>
    <row r="163" spans="2:8" ht="19.5" customHeight="1" x14ac:dyDescent="0.15">
      <c r="B163" s="68"/>
      <c r="C163" s="69"/>
      <c r="D163" s="69"/>
      <c r="E163" s="129"/>
      <c r="F163" s="67"/>
    </row>
    <row r="164" spans="2:8" ht="19.5" customHeight="1" x14ac:dyDescent="0.15">
      <c r="B164" s="68"/>
      <c r="C164" s="69"/>
      <c r="D164" s="69"/>
      <c r="E164" s="129"/>
      <c r="F164" s="75"/>
    </row>
    <row r="165" spans="2:8" ht="19.5" customHeight="1" x14ac:dyDescent="0.15">
      <c r="B165" s="65"/>
      <c r="C165" s="66"/>
      <c r="D165" s="66"/>
      <c r="E165" s="72"/>
      <c r="F165" s="67"/>
    </row>
    <row r="166" spans="2:8" ht="19.5" customHeight="1" x14ac:dyDescent="0.15">
      <c r="B166" s="68"/>
      <c r="C166" s="69"/>
      <c r="D166" s="69"/>
      <c r="E166" s="72"/>
      <c r="F166" s="67"/>
    </row>
    <row r="167" spans="2:8" ht="19.5" customHeight="1" thickBot="1" x14ac:dyDescent="0.2">
      <c r="B167" s="70"/>
      <c r="C167" s="71"/>
      <c r="D167" s="71"/>
      <c r="E167" s="72"/>
      <c r="F167" s="67"/>
    </row>
    <row r="168" spans="2:8" ht="90" customHeight="1" thickBot="1" x14ac:dyDescent="0.2">
      <c r="B168" s="62"/>
      <c r="C168" s="63"/>
      <c r="D168" s="63"/>
      <c r="E168" s="63"/>
      <c r="F168" s="64"/>
    </row>
    <row r="169" spans="2:8" ht="19.5" customHeight="1" x14ac:dyDescent="0.15"/>
    <row r="170" spans="2:8" ht="19.5" customHeight="1" thickBot="1" x14ac:dyDescent="0.2">
      <c r="B170" s="47">
        <f>$B$2</f>
        <v>0</v>
      </c>
    </row>
    <row r="171" spans="2:8" ht="19.5" customHeight="1" x14ac:dyDescent="0.15">
      <c r="B171" s="58"/>
      <c r="C171" s="45"/>
      <c r="D171" s="45"/>
      <c r="E171" s="45"/>
      <c r="F171" s="59"/>
    </row>
    <row r="172" spans="2:8" ht="19.5" customHeight="1" x14ac:dyDescent="0.15">
      <c r="B172" s="44" t="s">
        <v>54</v>
      </c>
      <c r="F172" s="51" t="str">
        <f>"第"&amp;H172&amp;"号"</f>
        <v>第４号</v>
      </c>
      <c r="H172" s="131" t="s">
        <v>96</v>
      </c>
    </row>
    <row r="173" spans="2:8" ht="19.5" customHeight="1" x14ac:dyDescent="0.15">
      <c r="B173" s="44"/>
      <c r="D173" s="46"/>
      <c r="E173" s="46"/>
      <c r="F173" s="51"/>
    </row>
    <row r="174" spans="2:8" ht="19.5" customHeight="1" x14ac:dyDescent="0.15">
      <c r="B174" s="52"/>
      <c r="C174" s="53"/>
      <c r="D174" s="53"/>
      <c r="E174" s="54" t="s">
        <v>25</v>
      </c>
      <c r="F174" s="60"/>
    </row>
    <row r="175" spans="2:8" ht="19.5" customHeight="1" x14ac:dyDescent="0.15">
      <c r="B175" s="44" t="s">
        <v>26</v>
      </c>
      <c r="C175" s="55" t="s">
        <v>27</v>
      </c>
      <c r="D175" s="55" t="s">
        <v>28</v>
      </c>
      <c r="E175" s="54" t="s">
        <v>29</v>
      </c>
      <c r="F175" s="50" t="s">
        <v>10</v>
      </c>
    </row>
    <row r="176" spans="2:8" ht="19.5" customHeight="1" x14ac:dyDescent="0.15">
      <c r="B176" s="56"/>
      <c r="C176" s="57"/>
      <c r="D176" s="57"/>
      <c r="E176" s="54" t="s">
        <v>30</v>
      </c>
      <c r="F176" s="61"/>
    </row>
    <row r="177" spans="2:6" ht="19.5" customHeight="1" x14ac:dyDescent="0.15">
      <c r="B177" s="65"/>
      <c r="C177" s="66"/>
      <c r="D177" s="66"/>
      <c r="E177" s="128"/>
      <c r="F177" s="67"/>
    </row>
    <row r="178" spans="2:6" ht="19.5" customHeight="1" x14ac:dyDescent="0.15">
      <c r="B178" s="133"/>
      <c r="C178" s="69"/>
      <c r="D178" s="69"/>
      <c r="E178" s="128"/>
      <c r="F178" s="67"/>
    </row>
    <row r="179" spans="2:6" ht="19.5" customHeight="1" x14ac:dyDescent="0.15">
      <c r="B179" s="70"/>
      <c r="C179" s="71"/>
      <c r="D179" s="71"/>
      <c r="E179" s="128"/>
      <c r="F179" s="67"/>
    </row>
    <row r="180" spans="2:6" ht="19.5" customHeight="1" x14ac:dyDescent="0.15">
      <c r="B180" s="68"/>
      <c r="C180" s="69"/>
      <c r="D180" s="69"/>
      <c r="E180" s="72"/>
      <c r="F180" s="73"/>
    </row>
    <row r="181" spans="2:6" ht="19.5" customHeight="1" x14ac:dyDescent="0.15">
      <c r="B181" s="68"/>
      <c r="C181" s="69"/>
      <c r="D181" s="69"/>
      <c r="E181" s="74"/>
      <c r="F181" s="67"/>
    </row>
    <row r="182" spans="2:6" ht="19.5" customHeight="1" x14ac:dyDescent="0.15">
      <c r="B182" s="68"/>
      <c r="C182" s="69"/>
      <c r="D182" s="69"/>
      <c r="E182" s="74"/>
      <c r="F182" s="75"/>
    </row>
    <row r="183" spans="2:6" ht="19.5" customHeight="1" x14ac:dyDescent="0.15">
      <c r="B183" s="65"/>
      <c r="C183" s="66"/>
      <c r="D183" s="66"/>
      <c r="E183" s="74"/>
      <c r="F183" s="67"/>
    </row>
    <row r="184" spans="2:6" ht="19.5" customHeight="1" x14ac:dyDescent="0.15">
      <c r="B184" s="68"/>
      <c r="C184" s="69"/>
      <c r="D184" s="69"/>
      <c r="E184" s="74"/>
      <c r="F184" s="67"/>
    </row>
    <row r="185" spans="2:6" ht="19.5" customHeight="1" x14ac:dyDescent="0.15">
      <c r="B185" s="70"/>
      <c r="C185" s="71"/>
      <c r="D185" s="71"/>
      <c r="E185" s="74"/>
      <c r="F185" s="67"/>
    </row>
    <row r="186" spans="2:6" ht="19.5" customHeight="1" x14ac:dyDescent="0.15">
      <c r="B186" s="68"/>
      <c r="C186" s="69"/>
      <c r="D186" s="69"/>
      <c r="E186" s="74"/>
      <c r="F186" s="73"/>
    </row>
    <row r="187" spans="2:6" ht="19.5" customHeight="1" x14ac:dyDescent="0.15">
      <c r="B187" s="68"/>
      <c r="C187" s="69"/>
      <c r="D187" s="69"/>
      <c r="E187" s="74"/>
      <c r="F187" s="67"/>
    </row>
    <row r="188" spans="2:6" ht="19.5" customHeight="1" x14ac:dyDescent="0.15">
      <c r="B188" s="68"/>
      <c r="C188" s="69"/>
      <c r="D188" s="69"/>
      <c r="E188" s="74"/>
      <c r="F188" s="75"/>
    </row>
    <row r="189" spans="2:6" ht="19.5" customHeight="1" x14ac:dyDescent="0.15">
      <c r="B189" s="65"/>
      <c r="C189" s="66"/>
      <c r="D189" s="66"/>
      <c r="E189" s="74"/>
      <c r="F189" s="67"/>
    </row>
    <row r="190" spans="2:6" ht="19.5" customHeight="1" x14ac:dyDescent="0.15">
      <c r="B190" s="68"/>
      <c r="C190" s="69"/>
      <c r="D190" s="69"/>
      <c r="E190" s="74"/>
      <c r="F190" s="67"/>
    </row>
    <row r="191" spans="2:6" ht="19.5" customHeight="1" x14ac:dyDescent="0.15">
      <c r="B191" s="68"/>
      <c r="C191" s="69"/>
      <c r="D191" s="69"/>
      <c r="E191" s="74"/>
      <c r="F191" s="67"/>
    </row>
    <row r="192" spans="2:6" ht="19.5" customHeight="1" x14ac:dyDescent="0.15">
      <c r="B192" s="65"/>
      <c r="C192" s="66"/>
      <c r="D192" s="66"/>
      <c r="E192" s="74"/>
      <c r="F192" s="73"/>
    </row>
    <row r="193" spans="2:6" ht="19.5" customHeight="1" x14ac:dyDescent="0.15">
      <c r="B193" s="68"/>
      <c r="C193" s="69"/>
      <c r="D193" s="69"/>
      <c r="E193" s="74"/>
      <c r="F193" s="67"/>
    </row>
    <row r="194" spans="2:6" ht="19.5" customHeight="1" x14ac:dyDescent="0.15">
      <c r="B194" s="68"/>
      <c r="C194" s="69"/>
      <c r="D194" s="69"/>
      <c r="E194" s="74"/>
      <c r="F194" s="75"/>
    </row>
    <row r="195" spans="2:6" ht="19.5" customHeight="1" x14ac:dyDescent="0.15">
      <c r="B195" s="65"/>
      <c r="C195" s="66"/>
      <c r="D195" s="66"/>
      <c r="E195" s="74"/>
      <c r="F195" s="67"/>
    </row>
    <row r="196" spans="2:6" ht="19.5" customHeight="1" x14ac:dyDescent="0.15">
      <c r="B196" s="68"/>
      <c r="C196" s="69"/>
      <c r="D196" s="69"/>
      <c r="E196" s="74"/>
      <c r="F196" s="67"/>
    </row>
    <row r="197" spans="2:6" ht="19.5" customHeight="1" x14ac:dyDescent="0.15">
      <c r="B197" s="68"/>
      <c r="C197" s="69"/>
      <c r="D197" s="69"/>
      <c r="E197" s="180"/>
      <c r="F197" s="67"/>
    </row>
    <row r="198" spans="2:6" ht="19.5" customHeight="1" x14ac:dyDescent="0.15">
      <c r="B198" s="65"/>
      <c r="C198" s="66"/>
      <c r="D198" s="66"/>
      <c r="E198" s="72"/>
      <c r="F198" s="73"/>
    </row>
    <row r="199" spans="2:6" ht="19.5" customHeight="1" x14ac:dyDescent="0.15">
      <c r="B199" s="68"/>
      <c r="C199" s="69"/>
      <c r="D199" s="69"/>
      <c r="E199" s="129"/>
      <c r="F199" s="67"/>
    </row>
    <row r="200" spans="2:6" ht="19.5" customHeight="1" thickBot="1" x14ac:dyDescent="0.2">
      <c r="B200" s="76"/>
      <c r="C200" s="77"/>
      <c r="D200" s="77"/>
      <c r="E200" s="130"/>
      <c r="F200" s="79"/>
    </row>
    <row r="201" spans="2:6" ht="90" customHeight="1" thickBot="1" x14ac:dyDescent="0.2">
      <c r="B201" s="62"/>
      <c r="C201" s="63"/>
      <c r="D201" s="63"/>
      <c r="E201" s="63"/>
      <c r="F201" s="64"/>
    </row>
    <row r="202" spans="2:6" ht="19.5" customHeight="1" x14ac:dyDescent="0.15"/>
  </sheetData>
  <mergeCells count="1">
    <mergeCell ref="B1:C1"/>
  </mergeCells>
  <phoneticPr fontId="2"/>
  <pageMargins left="0.78700000000000003" right="0.78700000000000003" top="0.98399999999999999" bottom="0.98399999999999999" header="0.51200000000000001" footer="0.51200000000000001"/>
  <pageSetup paperSize="9" orientation="portrait" verticalDpi="0" r:id="rId1"/>
  <headerFooter alignWithMargins="0"/>
  <rowBreaks count="2" manualBreakCount="2">
    <brk id="3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2"/>
  <sheetViews>
    <sheetView zoomScale="115" zoomScaleNormal="115" workbookViewId="0">
      <selection activeCell="M16" sqref="M16"/>
    </sheetView>
  </sheetViews>
  <sheetFormatPr defaultRowHeight="12" x14ac:dyDescent="0.15"/>
  <cols>
    <col min="1" max="1" width="12.7109375" customWidth="1"/>
    <col min="2" max="2" width="2.7109375" customWidth="1"/>
    <col min="3" max="4" width="16.7109375" customWidth="1"/>
    <col min="5" max="5" width="2.7109375" customWidth="1"/>
    <col min="6" max="6" width="12.7109375" customWidth="1"/>
    <col min="7" max="7" width="2.7109375" customWidth="1"/>
    <col min="8" max="8" width="16.7109375" customWidth="1"/>
    <col min="9" max="9" width="12.7109375" customWidth="1"/>
    <col min="10" max="10" width="2.7109375" customWidth="1"/>
    <col min="11" max="11" width="12.7109375" customWidth="1"/>
    <col min="12" max="12" width="2.7109375" customWidth="1"/>
    <col min="13" max="13" width="32.7109375" customWidth="1"/>
    <col min="14" max="14" width="2.7109375" customWidth="1"/>
    <col min="15" max="15" width="2.42578125" customWidth="1"/>
    <col min="16" max="16" width="10" customWidth="1"/>
    <col min="17" max="17" width="3.7109375" customWidth="1"/>
    <col min="18" max="18" width="15.5703125" customWidth="1"/>
  </cols>
  <sheetData>
    <row r="1" spans="1:19" ht="24.75" customHeight="1" x14ac:dyDescent="0.25">
      <c r="A1" s="257" t="s">
        <v>168</v>
      </c>
    </row>
    <row r="2" spans="1:19" ht="12.75" thickBot="1" x14ac:dyDescent="0.2"/>
    <row r="3" spans="1:19" ht="18.75" x14ac:dyDescent="0.15">
      <c r="A3" s="434" t="s">
        <v>165</v>
      </c>
      <c r="B3" s="435"/>
      <c r="C3" s="435"/>
      <c r="D3" s="435"/>
      <c r="E3" s="435"/>
      <c r="F3" s="435"/>
      <c r="G3" s="435"/>
      <c r="H3" s="435"/>
      <c r="I3" s="435"/>
      <c r="J3" s="435"/>
      <c r="K3" s="435"/>
      <c r="L3" s="435"/>
      <c r="M3" s="435"/>
      <c r="N3" s="436"/>
    </row>
    <row r="4" spans="1:19" ht="12.75" thickBot="1" x14ac:dyDescent="0.2">
      <c r="A4" s="437" t="s">
        <v>166</v>
      </c>
      <c r="B4" s="438"/>
      <c r="C4" s="438"/>
      <c r="D4" s="438"/>
      <c r="E4" s="438"/>
      <c r="F4" s="438" t="s">
        <v>169</v>
      </c>
      <c r="G4" s="438"/>
      <c r="H4" s="438"/>
      <c r="I4" s="438"/>
      <c r="J4" s="438"/>
      <c r="K4" s="438" t="s">
        <v>63</v>
      </c>
      <c r="L4" s="438"/>
      <c r="M4" s="438"/>
      <c r="N4" s="439"/>
    </row>
    <row r="5" spans="1:19" ht="17.25" x14ac:dyDescent="0.15">
      <c r="A5" s="437" t="s">
        <v>177</v>
      </c>
      <c r="B5" s="438"/>
      <c r="C5" s="438"/>
      <c r="D5" s="438"/>
      <c r="E5" s="438"/>
      <c r="F5" s="440" t="s">
        <v>170</v>
      </c>
      <c r="G5" s="438"/>
      <c r="H5" s="440" t="s">
        <v>171</v>
      </c>
      <c r="I5" s="438"/>
      <c r="J5" s="438"/>
      <c r="K5" s="440" t="s">
        <v>172</v>
      </c>
      <c r="L5" s="438"/>
      <c r="M5" s="440" t="s">
        <v>173</v>
      </c>
      <c r="N5" s="439"/>
      <c r="P5" s="441" t="s">
        <v>201</v>
      </c>
      <c r="Q5" s="442"/>
      <c r="R5" s="442"/>
      <c r="S5" s="443"/>
    </row>
    <row r="6" spans="1:19" x14ac:dyDescent="0.15">
      <c r="A6" s="10"/>
      <c r="B6" s="2"/>
      <c r="C6" s="2"/>
      <c r="D6" s="2"/>
      <c r="E6" s="260"/>
      <c r="F6" s="6"/>
      <c r="G6" s="260"/>
      <c r="H6" s="444" t="s">
        <v>180</v>
      </c>
      <c r="I6" s="264" t="s">
        <v>176</v>
      </c>
      <c r="J6" s="260"/>
      <c r="K6" s="6"/>
      <c r="L6" s="260"/>
      <c r="M6" s="424" t="s">
        <v>202</v>
      </c>
      <c r="N6" s="34"/>
      <c r="P6" s="276"/>
      <c r="Q6" s="277"/>
      <c r="R6" s="267"/>
      <c r="S6" s="268"/>
    </row>
    <row r="7" spans="1:19" x14ac:dyDescent="0.15">
      <c r="A7" s="4"/>
      <c r="E7" s="261"/>
      <c r="F7" s="7"/>
      <c r="G7" s="261"/>
      <c r="H7" s="423"/>
      <c r="J7" s="261"/>
      <c r="K7" s="7"/>
      <c r="L7" s="261"/>
      <c r="M7" s="425"/>
      <c r="N7" s="34"/>
      <c r="P7" s="271" t="s">
        <v>169</v>
      </c>
      <c r="Q7" s="274" t="s">
        <v>197</v>
      </c>
      <c r="R7" s="270" t="s">
        <v>198</v>
      </c>
      <c r="S7" s="278">
        <v>1000</v>
      </c>
    </row>
    <row r="8" spans="1:19" ht="12.75" thickBot="1" x14ac:dyDescent="0.2">
      <c r="A8" s="259">
        <v>3.46</v>
      </c>
      <c r="B8" s="18" t="s">
        <v>167</v>
      </c>
      <c r="C8" s="18"/>
      <c r="D8" s="18"/>
      <c r="E8" s="262"/>
      <c r="F8" s="263">
        <v>15.94</v>
      </c>
      <c r="G8" s="262" t="s">
        <v>167</v>
      </c>
      <c r="H8" s="17"/>
      <c r="I8" s="269">
        <f>IF(S7="","",ROUNDDOWN(66.54*POWER(S7,-0.1785),2))</f>
        <v>19.39</v>
      </c>
      <c r="J8" s="262" t="s">
        <v>167</v>
      </c>
      <c r="K8" s="263">
        <v>11.26</v>
      </c>
      <c r="L8" s="262" t="s">
        <v>167</v>
      </c>
      <c r="M8" s="269">
        <f>IF(S8="","",ROUNDDOWN(15.065-1.028*LOG(S8),2))</f>
        <v>11.98</v>
      </c>
      <c r="N8" s="35" t="s">
        <v>167</v>
      </c>
      <c r="P8" s="272" t="s">
        <v>63</v>
      </c>
      <c r="Q8" s="275" t="s">
        <v>199</v>
      </c>
      <c r="R8" s="273" t="s">
        <v>200</v>
      </c>
      <c r="S8" s="279">
        <v>1000</v>
      </c>
    </row>
    <row r="9" spans="1:19" ht="24" customHeight="1" x14ac:dyDescent="0.15"/>
    <row r="10" spans="1:19" ht="24" customHeight="1" thickBot="1" x14ac:dyDescent="0.2"/>
    <row r="11" spans="1:19" ht="18.75" x14ac:dyDescent="0.15">
      <c r="A11" s="434" t="s">
        <v>174</v>
      </c>
      <c r="B11" s="435"/>
      <c r="C11" s="435"/>
      <c r="D11" s="435"/>
      <c r="E11" s="435"/>
      <c r="F11" s="435"/>
      <c r="G11" s="435"/>
      <c r="H11" s="435"/>
      <c r="I11" s="435"/>
      <c r="J11" s="435"/>
      <c r="K11" s="435"/>
      <c r="L11" s="435"/>
      <c r="M11" s="435"/>
      <c r="N11" s="436"/>
    </row>
    <row r="12" spans="1:19" ht="12.75" thickBot="1" x14ac:dyDescent="0.2">
      <c r="A12" s="426" t="s">
        <v>166</v>
      </c>
      <c r="B12" s="427"/>
      <c r="C12" s="427"/>
      <c r="D12" s="427"/>
      <c r="E12" s="427"/>
      <c r="F12" s="427" t="s">
        <v>169</v>
      </c>
      <c r="G12" s="427"/>
      <c r="H12" s="427"/>
      <c r="I12" s="427"/>
      <c r="J12" s="427"/>
      <c r="K12" s="427" t="s">
        <v>63</v>
      </c>
      <c r="L12" s="427"/>
      <c r="M12" s="427"/>
      <c r="N12" s="428"/>
    </row>
    <row r="13" spans="1:19" ht="17.25" x14ac:dyDescent="0.15">
      <c r="A13" s="429" t="s">
        <v>170</v>
      </c>
      <c r="B13" s="430"/>
      <c r="C13" s="431" t="s">
        <v>171</v>
      </c>
      <c r="D13" s="433"/>
      <c r="E13" s="430"/>
      <c r="F13" s="431" t="s">
        <v>170</v>
      </c>
      <c r="G13" s="430"/>
      <c r="H13" s="431" t="s">
        <v>171</v>
      </c>
      <c r="I13" s="433"/>
      <c r="J13" s="430"/>
      <c r="K13" s="431" t="s">
        <v>170</v>
      </c>
      <c r="L13" s="430"/>
      <c r="M13" s="431" t="s">
        <v>171</v>
      </c>
      <c r="N13" s="432"/>
      <c r="P13" s="441" t="s">
        <v>201</v>
      </c>
      <c r="Q13" s="442"/>
      <c r="R13" s="442"/>
      <c r="S13" s="443"/>
    </row>
    <row r="14" spans="1:19" x14ac:dyDescent="0.15">
      <c r="A14" s="4"/>
      <c r="B14" s="261"/>
      <c r="C14" s="422" t="s">
        <v>181</v>
      </c>
      <c r="D14" s="258" t="s">
        <v>175</v>
      </c>
      <c r="E14" s="265"/>
      <c r="F14" s="7"/>
      <c r="G14" s="261"/>
      <c r="H14" s="422" t="s">
        <v>178</v>
      </c>
      <c r="I14" s="258" t="s">
        <v>179</v>
      </c>
      <c r="J14" s="261"/>
      <c r="K14" s="7"/>
      <c r="L14" s="261"/>
      <c r="M14" s="424" t="s">
        <v>203</v>
      </c>
      <c r="N14" s="34"/>
      <c r="P14" s="271" t="s">
        <v>194</v>
      </c>
      <c r="Q14" s="274" t="s">
        <v>195</v>
      </c>
      <c r="R14" s="270" t="s">
        <v>196</v>
      </c>
      <c r="S14" s="278">
        <f>工種!K19/1000</f>
        <v>0</v>
      </c>
    </row>
    <row r="15" spans="1:19" x14ac:dyDescent="0.15">
      <c r="A15" s="4"/>
      <c r="B15" s="261"/>
      <c r="C15" s="423"/>
      <c r="E15" s="261"/>
      <c r="F15" s="7"/>
      <c r="G15" s="261"/>
      <c r="H15" s="423"/>
      <c r="J15" s="261"/>
      <c r="K15" s="7"/>
      <c r="L15" s="261"/>
      <c r="M15" s="425"/>
      <c r="N15" s="34"/>
      <c r="P15" s="271" t="s">
        <v>169</v>
      </c>
      <c r="Q15" s="274" t="s">
        <v>197</v>
      </c>
      <c r="R15" s="270" t="s">
        <v>198</v>
      </c>
      <c r="S15" s="278">
        <f>工種!K25/1000</f>
        <v>0</v>
      </c>
    </row>
    <row r="16" spans="1:19" ht="12.75" thickBot="1" x14ac:dyDescent="0.2">
      <c r="A16" s="259">
        <v>3.88</v>
      </c>
      <c r="B16" s="262" t="s">
        <v>167</v>
      </c>
      <c r="C16" s="17"/>
      <c r="D16" s="269" t="e">
        <f>IF(S14="","",ROUNDDOWN(11.93*POWER(S14,-0.1404),2))</f>
        <v>#DIV/0!</v>
      </c>
      <c r="E16" s="262" t="s">
        <v>167</v>
      </c>
      <c r="F16" s="263">
        <v>20.37</v>
      </c>
      <c r="G16" s="262" t="s">
        <v>167</v>
      </c>
      <c r="H16" s="17"/>
      <c r="I16" s="269" t="e">
        <f>IF(S15="","",ROUNDDOWN(117.91*POWER(S15,-0.2193),2))</f>
        <v>#DIV/0!</v>
      </c>
      <c r="J16" s="262" t="s">
        <v>167</v>
      </c>
      <c r="K16" s="266">
        <v>11.8</v>
      </c>
      <c r="L16" s="262" t="s">
        <v>167</v>
      </c>
      <c r="M16" s="269" t="e">
        <f>IF(S16="","",ROUNDDOWN(17.286-1.577*LOG(S16),2))</f>
        <v>#NUM!</v>
      </c>
      <c r="N16" s="35" t="s">
        <v>167</v>
      </c>
      <c r="P16" s="272" t="s">
        <v>63</v>
      </c>
      <c r="Q16" s="275" t="s">
        <v>199</v>
      </c>
      <c r="R16" s="273" t="s">
        <v>200</v>
      </c>
      <c r="S16" s="279">
        <f>工種!K31/1000</f>
        <v>0</v>
      </c>
    </row>
    <row r="17" spans="1:19" ht="23.25" customHeight="1" x14ac:dyDescent="0.15"/>
    <row r="18" spans="1:19" ht="23.25" customHeight="1" thickBot="1" x14ac:dyDescent="0.2"/>
    <row r="19" spans="1:19" ht="18.75" x14ac:dyDescent="0.15">
      <c r="A19" s="434" t="s">
        <v>182</v>
      </c>
      <c r="B19" s="435"/>
      <c r="C19" s="435"/>
      <c r="D19" s="435"/>
      <c r="E19" s="435"/>
      <c r="F19" s="435"/>
      <c r="G19" s="435"/>
      <c r="H19" s="435"/>
      <c r="I19" s="435"/>
      <c r="J19" s="435"/>
      <c r="K19" s="435"/>
      <c r="L19" s="435"/>
      <c r="M19" s="435"/>
      <c r="N19" s="436"/>
    </row>
    <row r="20" spans="1:19" ht="12.75" thickBot="1" x14ac:dyDescent="0.2">
      <c r="A20" s="426" t="s">
        <v>166</v>
      </c>
      <c r="B20" s="427"/>
      <c r="C20" s="427"/>
      <c r="D20" s="427"/>
      <c r="E20" s="427"/>
      <c r="F20" s="427" t="s">
        <v>169</v>
      </c>
      <c r="G20" s="427"/>
      <c r="H20" s="427"/>
      <c r="I20" s="427"/>
      <c r="J20" s="427"/>
      <c r="K20" s="427" t="s">
        <v>63</v>
      </c>
      <c r="L20" s="427"/>
      <c r="M20" s="427"/>
      <c r="N20" s="428"/>
    </row>
    <row r="21" spans="1:19" ht="17.25" x14ac:dyDescent="0.15">
      <c r="A21" s="429" t="s">
        <v>170</v>
      </c>
      <c r="B21" s="430"/>
      <c r="C21" s="431" t="s">
        <v>171</v>
      </c>
      <c r="D21" s="433"/>
      <c r="E21" s="430"/>
      <c r="F21" s="431" t="s">
        <v>170</v>
      </c>
      <c r="G21" s="430"/>
      <c r="H21" s="431" t="s">
        <v>171</v>
      </c>
      <c r="I21" s="433"/>
      <c r="J21" s="430"/>
      <c r="K21" s="431" t="s">
        <v>170</v>
      </c>
      <c r="L21" s="430"/>
      <c r="M21" s="431" t="s">
        <v>171</v>
      </c>
      <c r="N21" s="432"/>
      <c r="P21" s="441" t="s">
        <v>201</v>
      </c>
      <c r="Q21" s="442"/>
      <c r="R21" s="442"/>
      <c r="S21" s="443"/>
    </row>
    <row r="22" spans="1:19" x14ac:dyDescent="0.15">
      <c r="A22" s="4"/>
      <c r="B22" s="261"/>
      <c r="C22" s="422" t="s">
        <v>183</v>
      </c>
      <c r="D22" s="258" t="s">
        <v>184</v>
      </c>
      <c r="E22" s="261"/>
      <c r="F22" s="7"/>
      <c r="G22" s="261"/>
      <c r="H22" s="422" t="s">
        <v>185</v>
      </c>
      <c r="I22" s="258" t="s">
        <v>186</v>
      </c>
      <c r="J22" s="261"/>
      <c r="K22" s="7"/>
      <c r="L22" s="261"/>
      <c r="M22" s="424" t="s">
        <v>204</v>
      </c>
      <c r="N22" s="34"/>
      <c r="P22" s="271" t="s">
        <v>194</v>
      </c>
      <c r="Q22" s="274" t="s">
        <v>195</v>
      </c>
      <c r="R22" s="270" t="s">
        <v>196</v>
      </c>
      <c r="S22" s="278">
        <v>1000</v>
      </c>
    </row>
    <row r="23" spans="1:19" x14ac:dyDescent="0.15">
      <c r="A23" s="4"/>
      <c r="B23" s="261"/>
      <c r="C23" s="423"/>
      <c r="E23" s="261"/>
      <c r="F23" s="7"/>
      <c r="G23" s="261"/>
      <c r="H23" s="423"/>
      <c r="J23" s="261"/>
      <c r="K23" s="7"/>
      <c r="L23" s="261"/>
      <c r="M23" s="425"/>
      <c r="N23" s="34"/>
      <c r="P23" s="271" t="s">
        <v>169</v>
      </c>
      <c r="Q23" s="274" t="s">
        <v>197</v>
      </c>
      <c r="R23" s="270" t="s">
        <v>198</v>
      </c>
      <c r="S23" s="278">
        <v>1000</v>
      </c>
    </row>
    <row r="24" spans="1:19" ht="12.75" thickBot="1" x14ac:dyDescent="0.2">
      <c r="A24" s="259">
        <v>3.67</v>
      </c>
      <c r="B24" s="262" t="s">
        <v>167</v>
      </c>
      <c r="C24" s="17"/>
      <c r="D24" s="269">
        <f>IF(S22="","",ROUNDDOWN(6.39*POWER(S22,-0.0691),2))</f>
        <v>3.96</v>
      </c>
      <c r="E24" s="262" t="s">
        <v>167</v>
      </c>
      <c r="F24" s="263">
        <v>18.34</v>
      </c>
      <c r="G24" s="262" t="s">
        <v>167</v>
      </c>
      <c r="H24" s="17"/>
      <c r="I24" s="269">
        <f>IF(S23="","",ROUNDDOWN(126.63*POWER(S23,-0.2413),2))</f>
        <v>23.91</v>
      </c>
      <c r="J24" s="262" t="s">
        <v>167</v>
      </c>
      <c r="K24" s="266">
        <v>11.2</v>
      </c>
      <c r="L24" s="262" t="s">
        <v>167</v>
      </c>
      <c r="M24" s="269">
        <f>IF(S24="","",ROUNDDOWN(15.741-1.305*LOG(S24),2))</f>
        <v>11.82</v>
      </c>
      <c r="N24" s="35" t="s">
        <v>167</v>
      </c>
      <c r="P24" s="272" t="s">
        <v>63</v>
      </c>
      <c r="Q24" s="275" t="s">
        <v>199</v>
      </c>
      <c r="R24" s="273" t="s">
        <v>200</v>
      </c>
      <c r="S24" s="279">
        <v>1000</v>
      </c>
    </row>
    <row r="25" spans="1:19" ht="24.75" customHeight="1" x14ac:dyDescent="0.15"/>
    <row r="26" spans="1:19" ht="24.75" customHeight="1" thickBot="1" x14ac:dyDescent="0.2"/>
    <row r="27" spans="1:19" ht="18.75" x14ac:dyDescent="0.15">
      <c r="A27" s="434" t="s">
        <v>187</v>
      </c>
      <c r="B27" s="435"/>
      <c r="C27" s="435"/>
      <c r="D27" s="435"/>
      <c r="E27" s="435"/>
      <c r="F27" s="435"/>
      <c r="G27" s="435"/>
      <c r="H27" s="435"/>
      <c r="I27" s="435"/>
      <c r="J27" s="435"/>
      <c r="K27" s="435"/>
      <c r="L27" s="435"/>
      <c r="M27" s="435"/>
      <c r="N27" s="436"/>
    </row>
    <row r="28" spans="1:19" ht="12.75" thickBot="1" x14ac:dyDescent="0.2">
      <c r="A28" s="426" t="s">
        <v>166</v>
      </c>
      <c r="B28" s="427"/>
      <c r="C28" s="427"/>
      <c r="D28" s="427"/>
      <c r="E28" s="427"/>
      <c r="F28" s="427" t="s">
        <v>169</v>
      </c>
      <c r="G28" s="427"/>
      <c r="H28" s="427"/>
      <c r="I28" s="427"/>
      <c r="J28" s="427"/>
      <c r="K28" s="427" t="s">
        <v>63</v>
      </c>
      <c r="L28" s="427"/>
      <c r="M28" s="427"/>
      <c r="N28" s="428"/>
    </row>
    <row r="29" spans="1:19" ht="17.25" x14ac:dyDescent="0.15">
      <c r="A29" s="429" t="s">
        <v>188</v>
      </c>
      <c r="B29" s="430"/>
      <c r="C29" s="431" t="s">
        <v>189</v>
      </c>
      <c r="D29" s="433"/>
      <c r="E29" s="430"/>
      <c r="F29" s="431" t="s">
        <v>188</v>
      </c>
      <c r="G29" s="430"/>
      <c r="H29" s="431" t="s">
        <v>189</v>
      </c>
      <c r="I29" s="433"/>
      <c r="J29" s="430"/>
      <c r="K29" s="431" t="s">
        <v>170</v>
      </c>
      <c r="L29" s="430"/>
      <c r="M29" s="431" t="s">
        <v>171</v>
      </c>
      <c r="N29" s="432"/>
      <c r="P29" s="441" t="s">
        <v>201</v>
      </c>
      <c r="Q29" s="442"/>
      <c r="R29" s="442"/>
      <c r="S29" s="443"/>
    </row>
    <row r="30" spans="1:19" x14ac:dyDescent="0.15">
      <c r="A30" s="4"/>
      <c r="B30" s="261"/>
      <c r="C30" s="422" t="s">
        <v>190</v>
      </c>
      <c r="D30" s="258" t="s">
        <v>191</v>
      </c>
      <c r="E30" s="261"/>
      <c r="F30" s="7"/>
      <c r="G30" s="261"/>
      <c r="H30" s="422" t="s">
        <v>192</v>
      </c>
      <c r="I30" s="258" t="s">
        <v>193</v>
      </c>
      <c r="J30" s="261"/>
      <c r="K30" s="7"/>
      <c r="L30" s="261"/>
      <c r="M30" s="424" t="s">
        <v>204</v>
      </c>
      <c r="N30" s="34"/>
      <c r="P30" s="271" t="s">
        <v>194</v>
      </c>
      <c r="Q30" s="274" t="s">
        <v>195</v>
      </c>
      <c r="R30" s="270" t="s">
        <v>196</v>
      </c>
      <c r="S30" s="278">
        <v>1000</v>
      </c>
    </row>
    <row r="31" spans="1:19" x14ac:dyDescent="0.15">
      <c r="A31" s="4"/>
      <c r="B31" s="261"/>
      <c r="C31" s="423"/>
      <c r="E31" s="261"/>
      <c r="F31" s="7"/>
      <c r="G31" s="261"/>
      <c r="H31" s="423"/>
      <c r="J31" s="261"/>
      <c r="K31" s="7"/>
      <c r="L31" s="261"/>
      <c r="M31" s="425"/>
      <c r="N31" s="34"/>
      <c r="P31" s="271" t="s">
        <v>169</v>
      </c>
      <c r="Q31" s="274" t="s">
        <v>197</v>
      </c>
      <c r="R31" s="270" t="s">
        <v>198</v>
      </c>
      <c r="S31" s="278">
        <v>1000</v>
      </c>
    </row>
    <row r="32" spans="1:19" ht="12.75" thickBot="1" x14ac:dyDescent="0.2">
      <c r="A32" s="259">
        <v>3.08</v>
      </c>
      <c r="B32" s="262" t="s">
        <v>167</v>
      </c>
      <c r="C32" s="17"/>
      <c r="D32" s="269">
        <f>IF(S30="","",ROUNDDOWN(7.89*POWER(S30,-0.1021),2))</f>
        <v>3.89</v>
      </c>
      <c r="E32" s="262" t="s">
        <v>167</v>
      </c>
      <c r="F32" s="263">
        <v>3.98</v>
      </c>
      <c r="G32" s="262" t="s">
        <v>167</v>
      </c>
      <c r="H32" s="17"/>
      <c r="I32" s="269">
        <f>IF(S31="","",ROUNDDOWN(15.1*POWER(S31,-0.1449),2))</f>
        <v>5.54</v>
      </c>
      <c r="J32" s="262" t="s">
        <v>167</v>
      </c>
      <c r="K32" s="266">
        <v>11.2</v>
      </c>
      <c r="L32" s="262" t="s">
        <v>167</v>
      </c>
      <c r="M32" s="269">
        <f>IF(S32="","",ROUNDDOWN(15.741-1.305*LOG(S32),2))</f>
        <v>11.82</v>
      </c>
      <c r="N32" s="35" t="s">
        <v>167</v>
      </c>
      <c r="P32" s="272" t="s">
        <v>63</v>
      </c>
      <c r="Q32" s="275" t="s">
        <v>199</v>
      </c>
      <c r="R32" s="273" t="s">
        <v>200</v>
      </c>
      <c r="S32" s="279">
        <v>1000</v>
      </c>
    </row>
  </sheetData>
  <mergeCells count="54">
    <mergeCell ref="P29:S29"/>
    <mergeCell ref="A19:N19"/>
    <mergeCell ref="M21:N21"/>
    <mergeCell ref="C29:E29"/>
    <mergeCell ref="F29:G29"/>
    <mergeCell ref="K21:L21"/>
    <mergeCell ref="H22:H23"/>
    <mergeCell ref="M22:M23"/>
    <mergeCell ref="A27:N27"/>
    <mergeCell ref="P5:S5"/>
    <mergeCell ref="P13:S13"/>
    <mergeCell ref="P21:S21"/>
    <mergeCell ref="C22:C23"/>
    <mergeCell ref="A21:B21"/>
    <mergeCell ref="C21:E21"/>
    <mergeCell ref="F21:G21"/>
    <mergeCell ref="H21:J21"/>
    <mergeCell ref="A20:E20"/>
    <mergeCell ref="F20:J20"/>
    <mergeCell ref="K20:N20"/>
    <mergeCell ref="A13:B13"/>
    <mergeCell ref="C13:E13"/>
    <mergeCell ref="H6:H7"/>
    <mergeCell ref="M6:M7"/>
    <mergeCell ref="C14:C15"/>
    <mergeCell ref="A3:N3"/>
    <mergeCell ref="A4:E4"/>
    <mergeCell ref="F4:J4"/>
    <mergeCell ref="K4:N4"/>
    <mergeCell ref="A5:E5"/>
    <mergeCell ref="F5:G5"/>
    <mergeCell ref="H5:J5"/>
    <mergeCell ref="K5:L5"/>
    <mergeCell ref="M5:N5"/>
    <mergeCell ref="H14:H15"/>
    <mergeCell ref="M14:M15"/>
    <mergeCell ref="A11:N11"/>
    <mergeCell ref="F13:G13"/>
    <mergeCell ref="H13:J13"/>
    <mergeCell ref="K13:L13"/>
    <mergeCell ref="M13:N13"/>
    <mergeCell ref="A12:E12"/>
    <mergeCell ref="F12:J12"/>
    <mergeCell ref="K12:N12"/>
    <mergeCell ref="C30:C31"/>
    <mergeCell ref="H30:H31"/>
    <mergeCell ref="M30:M31"/>
    <mergeCell ref="A28:E28"/>
    <mergeCell ref="F28:J28"/>
    <mergeCell ref="K28:N28"/>
    <mergeCell ref="A29:B29"/>
    <mergeCell ref="M29:N29"/>
    <mergeCell ref="H29:J29"/>
    <mergeCell ref="K29:L29"/>
  </mergeCells>
  <phoneticPr fontId="2"/>
  <pageMargins left="0.70866141732283472" right="0.70866141732283472" top="0.74803149606299213" bottom="0.74803149606299213" header="0.31496062992125984" footer="0.31496062992125984"/>
  <pageSetup paperSize="9" scale="97"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6"/>
  <sheetViews>
    <sheetView zoomScaleNormal="100" workbookViewId="0">
      <selection activeCell="K21" sqref="K21"/>
    </sheetView>
  </sheetViews>
  <sheetFormatPr defaultRowHeight="18.75" x14ac:dyDescent="0.2"/>
  <cols>
    <col min="1" max="1" width="9.140625" style="228"/>
    <col min="2" max="2" width="9.28515625" style="228" customWidth="1"/>
    <col min="3" max="16384" width="9.140625" style="228"/>
  </cols>
  <sheetData>
    <row r="1" spans="1:18" ht="24" x14ac:dyDescent="0.25">
      <c r="A1" s="388" t="s">
        <v>217</v>
      </c>
      <c r="B1" s="388"/>
      <c r="C1" s="388"/>
      <c r="D1" s="388"/>
      <c r="E1" s="388"/>
      <c r="F1" s="388"/>
      <c r="G1" s="388"/>
      <c r="H1" s="388"/>
      <c r="I1" s="388"/>
      <c r="J1" s="388"/>
      <c r="K1" s="283"/>
      <c r="L1" s="283"/>
      <c r="M1" s="283"/>
      <c r="N1" s="283"/>
      <c r="O1" s="283"/>
      <c r="P1" s="283"/>
      <c r="Q1" s="283"/>
      <c r="R1" s="283"/>
    </row>
    <row r="3" spans="1:18" x14ac:dyDescent="0.2">
      <c r="A3" s="280" t="s">
        <v>87</v>
      </c>
      <c r="C3" s="228" t="s">
        <v>218</v>
      </c>
    </row>
    <row r="4" spans="1:18" x14ac:dyDescent="0.2">
      <c r="C4" s="447" t="s">
        <v>257</v>
      </c>
      <c r="D4" s="447"/>
      <c r="E4" s="447"/>
      <c r="F4" s="447"/>
      <c r="G4" s="447"/>
      <c r="H4" s="447"/>
      <c r="I4" s="447"/>
      <c r="J4" s="447"/>
    </row>
    <row r="5" spans="1:18" x14ac:dyDescent="0.2">
      <c r="C5" s="447"/>
      <c r="D5" s="447"/>
      <c r="E5" s="447"/>
      <c r="F5" s="447"/>
      <c r="G5" s="447"/>
      <c r="H5" s="447"/>
      <c r="I5" s="447"/>
      <c r="J5" s="447"/>
    </row>
    <row r="6" spans="1:18" x14ac:dyDescent="0.2">
      <c r="C6" s="448"/>
      <c r="D6" s="448"/>
      <c r="E6" s="448"/>
      <c r="F6" s="448"/>
      <c r="G6" s="448"/>
      <c r="H6" s="448"/>
      <c r="I6" s="448"/>
      <c r="J6" s="448"/>
    </row>
    <row r="7" spans="1:18" x14ac:dyDescent="0.2">
      <c r="C7" s="285"/>
      <c r="D7" s="285"/>
      <c r="E7" s="285"/>
      <c r="F7" s="285"/>
      <c r="G7" s="285"/>
      <c r="H7" s="285"/>
      <c r="I7" s="285"/>
      <c r="J7" s="285"/>
    </row>
    <row r="8" spans="1:18" x14ac:dyDescent="0.2">
      <c r="A8" s="280" t="s">
        <v>48</v>
      </c>
      <c r="C8" s="228" t="s">
        <v>219</v>
      </c>
    </row>
    <row r="9" spans="1:18" x14ac:dyDescent="0.2">
      <c r="C9" s="228" t="s">
        <v>258</v>
      </c>
    </row>
    <row r="11" spans="1:18" x14ac:dyDescent="0.2">
      <c r="A11" s="280" t="s">
        <v>89</v>
      </c>
      <c r="C11" s="228" t="s">
        <v>36</v>
      </c>
    </row>
    <row r="12" spans="1:18" x14ac:dyDescent="0.2">
      <c r="C12" s="228" t="s">
        <v>239</v>
      </c>
    </row>
    <row r="14" spans="1:18" x14ac:dyDescent="0.2">
      <c r="A14" s="280" t="s">
        <v>90</v>
      </c>
      <c r="C14" s="228" t="s">
        <v>220</v>
      </c>
    </row>
    <row r="15" spans="1:18" x14ac:dyDescent="0.2">
      <c r="C15" s="228" t="s">
        <v>221</v>
      </c>
      <c r="E15" s="445" t="s">
        <v>256</v>
      </c>
      <c r="F15" s="446"/>
      <c r="G15" s="446"/>
      <c r="H15" s="446"/>
      <c r="I15" s="342" t="s">
        <v>248</v>
      </c>
      <c r="J15" s="342"/>
      <c r="L15" s="342"/>
      <c r="M15" s="342"/>
    </row>
    <row r="16" spans="1:18" x14ac:dyDescent="0.2">
      <c r="C16" s="228" t="s">
        <v>222</v>
      </c>
      <c r="E16" s="445" t="s">
        <v>256</v>
      </c>
      <c r="F16" s="446"/>
      <c r="G16" s="446"/>
      <c r="H16" s="446"/>
      <c r="I16" s="342"/>
      <c r="J16" s="342"/>
      <c r="L16" s="342"/>
      <c r="M16" s="342"/>
    </row>
    <row r="18" spans="1:15" x14ac:dyDescent="0.2">
      <c r="A18" s="280" t="s">
        <v>223</v>
      </c>
      <c r="C18" s="228" t="s">
        <v>224</v>
      </c>
    </row>
    <row r="19" spans="1:15" x14ac:dyDescent="0.2">
      <c r="B19" s="280" t="s">
        <v>225</v>
      </c>
      <c r="C19" s="228" t="s">
        <v>229</v>
      </c>
      <c r="H19" s="280"/>
      <c r="I19" s="280" t="s">
        <v>227</v>
      </c>
    </row>
    <row r="20" spans="1:15" x14ac:dyDescent="0.2">
      <c r="B20" s="280" t="s">
        <v>226</v>
      </c>
      <c r="C20" s="228" t="s">
        <v>230</v>
      </c>
      <c r="H20" s="280"/>
      <c r="I20" s="280" t="s">
        <v>227</v>
      </c>
    </row>
    <row r="22" spans="1:15" x14ac:dyDescent="0.2">
      <c r="A22" s="280" t="s">
        <v>231</v>
      </c>
      <c r="C22" s="228" t="s">
        <v>232</v>
      </c>
    </row>
    <row r="23" spans="1:15" x14ac:dyDescent="0.2">
      <c r="B23" s="280" t="s">
        <v>225</v>
      </c>
      <c r="C23" s="228" t="s">
        <v>255</v>
      </c>
    </row>
    <row r="24" spans="1:15" x14ac:dyDescent="0.2">
      <c r="B24" s="280"/>
      <c r="D24" s="280"/>
      <c r="G24" s="280"/>
      <c r="K24" s="280"/>
      <c r="O24" s="280"/>
    </row>
    <row r="25" spans="1:15" x14ac:dyDescent="0.2">
      <c r="B25" s="280" t="s">
        <v>226</v>
      </c>
      <c r="C25" s="228" t="s">
        <v>251</v>
      </c>
    </row>
    <row r="26" spans="1:15" x14ac:dyDescent="0.2">
      <c r="B26" s="280"/>
      <c r="D26" s="280"/>
      <c r="G26" s="281"/>
      <c r="K26" s="280"/>
    </row>
    <row r="27" spans="1:15" x14ac:dyDescent="0.2">
      <c r="B27" s="280" t="s">
        <v>228</v>
      </c>
      <c r="C27" s="228" t="s">
        <v>252</v>
      </c>
      <c r="D27" s="280"/>
      <c r="G27" s="281"/>
      <c r="K27" s="280"/>
    </row>
    <row r="28" spans="1:15" x14ac:dyDescent="0.2">
      <c r="A28" s="228" t="s">
        <v>161</v>
      </c>
      <c r="B28" s="280"/>
      <c r="D28" s="280"/>
      <c r="G28" s="281"/>
      <c r="K28" s="280"/>
    </row>
    <row r="29" spans="1:15" x14ac:dyDescent="0.2">
      <c r="D29" s="282"/>
    </row>
    <row r="30" spans="1:15" x14ac:dyDescent="0.2">
      <c r="D30" s="282"/>
    </row>
    <row r="31" spans="1:15" x14ac:dyDescent="0.2">
      <c r="A31" s="280" t="s">
        <v>233</v>
      </c>
      <c r="C31" s="228" t="s">
        <v>234</v>
      </c>
    </row>
    <row r="32" spans="1:15" x14ac:dyDescent="0.2">
      <c r="B32" s="280" t="s">
        <v>225</v>
      </c>
      <c r="C32" s="228" t="s">
        <v>247</v>
      </c>
    </row>
    <row r="33" spans="2:3" x14ac:dyDescent="0.2">
      <c r="B33" s="280" t="s">
        <v>226</v>
      </c>
      <c r="C33" s="228" t="s">
        <v>254</v>
      </c>
    </row>
    <row r="34" spans="2:3" x14ac:dyDescent="0.2">
      <c r="B34" s="280"/>
      <c r="C34" s="228" t="s">
        <v>253</v>
      </c>
    </row>
    <row r="35" spans="2:3" x14ac:dyDescent="0.2">
      <c r="B35" s="280" t="s">
        <v>228</v>
      </c>
      <c r="C35" s="228" t="s">
        <v>235</v>
      </c>
    </row>
    <row r="36" spans="2:3" x14ac:dyDescent="0.2">
      <c r="B36" s="280"/>
    </row>
  </sheetData>
  <mergeCells count="6">
    <mergeCell ref="L15:M16"/>
    <mergeCell ref="E15:H15"/>
    <mergeCell ref="E16:H16"/>
    <mergeCell ref="I15:J16"/>
    <mergeCell ref="A1:J1"/>
    <mergeCell ref="C4:J6"/>
  </mergeCells>
  <phoneticPr fontId="2"/>
  <pageMargins left="0.70866141732283472" right="0.70866141732283472" top="0.74803149606299213" bottom="0.74803149606299213" header="0" footer="0"/>
  <pageSetup paperSize="9" scale="96"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H11"/>
  <sheetViews>
    <sheetView workbookViewId="0">
      <selection activeCell="K21" sqref="K21"/>
    </sheetView>
  </sheetViews>
  <sheetFormatPr defaultRowHeight="18.75" x14ac:dyDescent="0.2"/>
  <cols>
    <col min="1" max="1" width="9.140625" style="228" customWidth="1"/>
    <col min="2" max="6" width="16.140625" style="228" customWidth="1"/>
    <col min="7" max="7" width="5.42578125" style="228" customWidth="1"/>
    <col min="8" max="16384" width="9.140625" style="228"/>
  </cols>
  <sheetData>
    <row r="2" spans="1:8" x14ac:dyDescent="0.2">
      <c r="A2" s="449" t="s">
        <v>249</v>
      </c>
      <c r="B2" s="389"/>
      <c r="C2" s="389"/>
      <c r="D2" s="389"/>
      <c r="E2" s="389"/>
      <c r="F2" s="389"/>
      <c r="G2" s="284"/>
      <c r="H2" s="284"/>
    </row>
    <row r="4" spans="1:8" x14ac:dyDescent="0.2">
      <c r="A4" s="228" t="s">
        <v>244</v>
      </c>
    </row>
    <row r="6" spans="1:8" x14ac:dyDescent="0.2">
      <c r="C6" s="228" t="s">
        <v>250</v>
      </c>
    </row>
    <row r="7" spans="1:8" x14ac:dyDescent="0.2">
      <c r="C7" s="284"/>
      <c r="D7" s="284"/>
      <c r="E7" s="284"/>
      <c r="F7" s="284"/>
    </row>
    <row r="8" spans="1:8" x14ac:dyDescent="0.2">
      <c r="A8" s="228" t="s">
        <v>245</v>
      </c>
      <c r="C8" s="291"/>
      <c r="D8" s="291"/>
      <c r="E8" s="291"/>
      <c r="F8" s="291"/>
    </row>
    <row r="9" spans="1:8" x14ac:dyDescent="0.2">
      <c r="C9" s="292" t="s">
        <v>246</v>
      </c>
      <c r="D9" s="291"/>
      <c r="E9" s="291"/>
      <c r="F9" s="291"/>
    </row>
    <row r="10" spans="1:8" x14ac:dyDescent="0.2">
      <c r="C10" s="291"/>
      <c r="D10" s="291"/>
      <c r="E10" s="291"/>
      <c r="F10" s="291"/>
    </row>
    <row r="11" spans="1:8" x14ac:dyDescent="0.2">
      <c r="C11" s="291"/>
      <c r="D11" s="291"/>
      <c r="E11" s="291"/>
      <c r="F11" s="291"/>
    </row>
  </sheetData>
  <mergeCells count="1">
    <mergeCell ref="A2:F2"/>
  </mergeCells>
  <phoneticPr fontId="2"/>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336D2-33C7-4A0C-BDAD-1EC9B2B0ACCD}">
  <dimension ref="A1:P27"/>
  <sheetViews>
    <sheetView workbookViewId="0">
      <selection activeCell="K21" sqref="K21"/>
    </sheetView>
  </sheetViews>
  <sheetFormatPr defaultRowHeight="14.25" x14ac:dyDescent="0.15"/>
  <cols>
    <col min="1" max="1" width="3.140625" style="298" customWidth="1"/>
    <col min="2" max="2" width="5.5703125" style="298" customWidth="1"/>
    <col min="3" max="3" width="12" style="298" bestFit="1" customWidth="1"/>
    <col min="4" max="4" width="4.28515625" style="298" customWidth="1"/>
    <col min="5" max="5" width="9.5703125" style="298" customWidth="1"/>
    <col min="6" max="6" width="4.28515625" style="298" customWidth="1"/>
    <col min="7" max="7" width="12" style="298" bestFit="1" customWidth="1"/>
    <col min="8" max="8" width="4.28515625" style="298" customWidth="1"/>
    <col min="9" max="9" width="11.7109375" style="298" customWidth="1"/>
    <col min="10" max="10" width="4.28515625" style="298" customWidth="1"/>
    <col min="11" max="11" width="12" style="298" bestFit="1" customWidth="1"/>
    <col min="12" max="12" width="4.28515625" style="298" customWidth="1"/>
    <col min="13" max="13" width="12" style="298" bestFit="1" customWidth="1"/>
    <col min="14" max="14" width="9.140625" style="298"/>
    <col min="15" max="15" width="11.28515625" style="298" bestFit="1" customWidth="1"/>
    <col min="16" max="16" width="4.5703125" style="298" customWidth="1"/>
    <col min="17" max="256" width="9.140625" style="298"/>
    <col min="257" max="257" width="3.140625" style="298" customWidth="1"/>
    <col min="258" max="258" width="5.5703125" style="298" customWidth="1"/>
    <col min="259" max="259" width="12" style="298" bestFit="1" customWidth="1"/>
    <col min="260" max="260" width="4.28515625" style="298" customWidth="1"/>
    <col min="261" max="261" width="9.5703125" style="298" customWidth="1"/>
    <col min="262" max="262" width="4.28515625" style="298" customWidth="1"/>
    <col min="263" max="263" width="12" style="298" bestFit="1" customWidth="1"/>
    <col min="264" max="264" width="4.28515625" style="298" customWidth="1"/>
    <col min="265" max="265" width="11.7109375" style="298" customWidth="1"/>
    <col min="266" max="266" width="4.28515625" style="298" customWidth="1"/>
    <col min="267" max="267" width="12" style="298" bestFit="1" customWidth="1"/>
    <col min="268" max="268" width="4.28515625" style="298" customWidth="1"/>
    <col min="269" max="269" width="12" style="298" bestFit="1" customWidth="1"/>
    <col min="270" max="271" width="9.140625" style="298"/>
    <col min="272" max="272" width="4.5703125" style="298" customWidth="1"/>
    <col min="273" max="512" width="9.140625" style="298"/>
    <col min="513" max="513" width="3.140625" style="298" customWidth="1"/>
    <col min="514" max="514" width="5.5703125" style="298" customWidth="1"/>
    <col min="515" max="515" width="12" style="298" bestFit="1" customWidth="1"/>
    <col min="516" max="516" width="4.28515625" style="298" customWidth="1"/>
    <col min="517" max="517" width="9.5703125" style="298" customWidth="1"/>
    <col min="518" max="518" width="4.28515625" style="298" customWidth="1"/>
    <col min="519" max="519" width="12" style="298" bestFit="1" customWidth="1"/>
    <col min="520" max="520" width="4.28515625" style="298" customWidth="1"/>
    <col min="521" max="521" width="11.7109375" style="298" customWidth="1"/>
    <col min="522" max="522" width="4.28515625" style="298" customWidth="1"/>
    <col min="523" max="523" width="12" style="298" bestFit="1" customWidth="1"/>
    <col min="524" max="524" width="4.28515625" style="298" customWidth="1"/>
    <col min="525" max="525" width="12" style="298" bestFit="1" customWidth="1"/>
    <col min="526" max="527" width="9.140625" style="298"/>
    <col min="528" max="528" width="4.5703125" style="298" customWidth="1"/>
    <col min="529" max="768" width="9.140625" style="298"/>
    <col min="769" max="769" width="3.140625" style="298" customWidth="1"/>
    <col min="770" max="770" width="5.5703125" style="298" customWidth="1"/>
    <col min="771" max="771" width="12" style="298" bestFit="1" customWidth="1"/>
    <col min="772" max="772" width="4.28515625" style="298" customWidth="1"/>
    <col min="773" max="773" width="9.5703125" style="298" customWidth="1"/>
    <col min="774" max="774" width="4.28515625" style="298" customWidth="1"/>
    <col min="775" max="775" width="12" style="298" bestFit="1" customWidth="1"/>
    <col min="776" max="776" width="4.28515625" style="298" customWidth="1"/>
    <col min="777" max="777" width="11.7109375" style="298" customWidth="1"/>
    <col min="778" max="778" width="4.28515625" style="298" customWidth="1"/>
    <col min="779" max="779" width="12" style="298" bestFit="1" customWidth="1"/>
    <col min="780" max="780" width="4.28515625" style="298" customWidth="1"/>
    <col min="781" max="781" width="12" style="298" bestFit="1" customWidth="1"/>
    <col min="782" max="783" width="9.140625" style="298"/>
    <col min="784" max="784" width="4.5703125" style="298" customWidth="1"/>
    <col min="785" max="1024" width="9.140625" style="298"/>
    <col min="1025" max="1025" width="3.140625" style="298" customWidth="1"/>
    <col min="1026" max="1026" width="5.5703125" style="298" customWidth="1"/>
    <col min="1027" max="1027" width="12" style="298" bestFit="1" customWidth="1"/>
    <col min="1028" max="1028" width="4.28515625" style="298" customWidth="1"/>
    <col min="1029" max="1029" width="9.5703125" style="298" customWidth="1"/>
    <col min="1030" max="1030" width="4.28515625" style="298" customWidth="1"/>
    <col min="1031" max="1031" width="12" style="298" bestFit="1" customWidth="1"/>
    <col min="1032" max="1032" width="4.28515625" style="298" customWidth="1"/>
    <col min="1033" max="1033" width="11.7109375" style="298" customWidth="1"/>
    <col min="1034" max="1034" width="4.28515625" style="298" customWidth="1"/>
    <col min="1035" max="1035" width="12" style="298" bestFit="1" customWidth="1"/>
    <col min="1036" max="1036" width="4.28515625" style="298" customWidth="1"/>
    <col min="1037" max="1037" width="12" style="298" bestFit="1" customWidth="1"/>
    <col min="1038" max="1039" width="9.140625" style="298"/>
    <col min="1040" max="1040" width="4.5703125" style="298" customWidth="1"/>
    <col min="1041" max="1280" width="9.140625" style="298"/>
    <col min="1281" max="1281" width="3.140625" style="298" customWidth="1"/>
    <col min="1282" max="1282" width="5.5703125" style="298" customWidth="1"/>
    <col min="1283" max="1283" width="12" style="298" bestFit="1" customWidth="1"/>
    <col min="1284" max="1284" width="4.28515625" style="298" customWidth="1"/>
    <col min="1285" max="1285" width="9.5703125" style="298" customWidth="1"/>
    <col min="1286" max="1286" width="4.28515625" style="298" customWidth="1"/>
    <col min="1287" max="1287" width="12" style="298" bestFit="1" customWidth="1"/>
    <col min="1288" max="1288" width="4.28515625" style="298" customWidth="1"/>
    <col min="1289" max="1289" width="11.7109375" style="298" customWidth="1"/>
    <col min="1290" max="1290" width="4.28515625" style="298" customWidth="1"/>
    <col min="1291" max="1291" width="12" style="298" bestFit="1" customWidth="1"/>
    <col min="1292" max="1292" width="4.28515625" style="298" customWidth="1"/>
    <col min="1293" max="1293" width="12" style="298" bestFit="1" customWidth="1"/>
    <col min="1294" max="1295" width="9.140625" style="298"/>
    <col min="1296" max="1296" width="4.5703125" style="298" customWidth="1"/>
    <col min="1297" max="1536" width="9.140625" style="298"/>
    <col min="1537" max="1537" width="3.140625" style="298" customWidth="1"/>
    <col min="1538" max="1538" width="5.5703125" style="298" customWidth="1"/>
    <col min="1539" max="1539" width="12" style="298" bestFit="1" customWidth="1"/>
    <col min="1540" max="1540" width="4.28515625" style="298" customWidth="1"/>
    <col min="1541" max="1541" width="9.5703125" style="298" customWidth="1"/>
    <col min="1542" max="1542" width="4.28515625" style="298" customWidth="1"/>
    <col min="1543" max="1543" width="12" style="298" bestFit="1" customWidth="1"/>
    <col min="1544" max="1544" width="4.28515625" style="298" customWidth="1"/>
    <col min="1545" max="1545" width="11.7109375" style="298" customWidth="1"/>
    <col min="1546" max="1546" width="4.28515625" style="298" customWidth="1"/>
    <col min="1547" max="1547" width="12" style="298" bestFit="1" customWidth="1"/>
    <col min="1548" max="1548" width="4.28515625" style="298" customWidth="1"/>
    <col min="1549" max="1549" width="12" style="298" bestFit="1" customWidth="1"/>
    <col min="1550" max="1551" width="9.140625" style="298"/>
    <col min="1552" max="1552" width="4.5703125" style="298" customWidth="1"/>
    <col min="1553" max="1792" width="9.140625" style="298"/>
    <col min="1793" max="1793" width="3.140625" style="298" customWidth="1"/>
    <col min="1794" max="1794" width="5.5703125" style="298" customWidth="1"/>
    <col min="1795" max="1795" width="12" style="298" bestFit="1" customWidth="1"/>
    <col min="1796" max="1796" width="4.28515625" style="298" customWidth="1"/>
    <col min="1797" max="1797" width="9.5703125" style="298" customWidth="1"/>
    <col min="1798" max="1798" width="4.28515625" style="298" customWidth="1"/>
    <col min="1799" max="1799" width="12" style="298" bestFit="1" customWidth="1"/>
    <col min="1800" max="1800" width="4.28515625" style="298" customWidth="1"/>
    <col min="1801" max="1801" width="11.7109375" style="298" customWidth="1"/>
    <col min="1802" max="1802" width="4.28515625" style="298" customWidth="1"/>
    <col min="1803" max="1803" width="12" style="298" bestFit="1" customWidth="1"/>
    <col min="1804" max="1804" width="4.28515625" style="298" customWidth="1"/>
    <col min="1805" max="1805" width="12" style="298" bestFit="1" customWidth="1"/>
    <col min="1806" max="1807" width="9.140625" style="298"/>
    <col min="1808" max="1808" width="4.5703125" style="298" customWidth="1"/>
    <col min="1809" max="2048" width="9.140625" style="298"/>
    <col min="2049" max="2049" width="3.140625" style="298" customWidth="1"/>
    <col min="2050" max="2050" width="5.5703125" style="298" customWidth="1"/>
    <col min="2051" max="2051" width="12" style="298" bestFit="1" customWidth="1"/>
    <col min="2052" max="2052" width="4.28515625" style="298" customWidth="1"/>
    <col min="2053" max="2053" width="9.5703125" style="298" customWidth="1"/>
    <col min="2054" max="2054" width="4.28515625" style="298" customWidth="1"/>
    <col min="2055" max="2055" width="12" style="298" bestFit="1" customWidth="1"/>
    <col min="2056" max="2056" width="4.28515625" style="298" customWidth="1"/>
    <col min="2057" max="2057" width="11.7109375" style="298" customWidth="1"/>
    <col min="2058" max="2058" width="4.28515625" style="298" customWidth="1"/>
    <col min="2059" max="2059" width="12" style="298" bestFit="1" customWidth="1"/>
    <col min="2060" max="2060" width="4.28515625" style="298" customWidth="1"/>
    <col min="2061" max="2061" width="12" style="298" bestFit="1" customWidth="1"/>
    <col min="2062" max="2063" width="9.140625" style="298"/>
    <col min="2064" max="2064" width="4.5703125" style="298" customWidth="1"/>
    <col min="2065" max="2304" width="9.140625" style="298"/>
    <col min="2305" max="2305" width="3.140625" style="298" customWidth="1"/>
    <col min="2306" max="2306" width="5.5703125" style="298" customWidth="1"/>
    <col min="2307" max="2307" width="12" style="298" bestFit="1" customWidth="1"/>
    <col min="2308" max="2308" width="4.28515625" style="298" customWidth="1"/>
    <col min="2309" max="2309" width="9.5703125" style="298" customWidth="1"/>
    <col min="2310" max="2310" width="4.28515625" style="298" customWidth="1"/>
    <col min="2311" max="2311" width="12" style="298" bestFit="1" customWidth="1"/>
    <col min="2312" max="2312" width="4.28515625" style="298" customWidth="1"/>
    <col min="2313" max="2313" width="11.7109375" style="298" customWidth="1"/>
    <col min="2314" max="2314" width="4.28515625" style="298" customWidth="1"/>
    <col min="2315" max="2315" width="12" style="298" bestFit="1" customWidth="1"/>
    <col min="2316" max="2316" width="4.28515625" style="298" customWidth="1"/>
    <col min="2317" max="2317" width="12" style="298" bestFit="1" customWidth="1"/>
    <col min="2318" max="2319" width="9.140625" style="298"/>
    <col min="2320" max="2320" width="4.5703125" style="298" customWidth="1"/>
    <col min="2321" max="2560" width="9.140625" style="298"/>
    <col min="2561" max="2561" width="3.140625" style="298" customWidth="1"/>
    <col min="2562" max="2562" width="5.5703125" style="298" customWidth="1"/>
    <col min="2563" max="2563" width="12" style="298" bestFit="1" customWidth="1"/>
    <col min="2564" max="2564" width="4.28515625" style="298" customWidth="1"/>
    <col min="2565" max="2565" width="9.5703125" style="298" customWidth="1"/>
    <col min="2566" max="2566" width="4.28515625" style="298" customWidth="1"/>
    <col min="2567" max="2567" width="12" style="298" bestFit="1" customWidth="1"/>
    <col min="2568" max="2568" width="4.28515625" style="298" customWidth="1"/>
    <col min="2569" max="2569" width="11.7109375" style="298" customWidth="1"/>
    <col min="2570" max="2570" width="4.28515625" style="298" customWidth="1"/>
    <col min="2571" max="2571" width="12" style="298" bestFit="1" customWidth="1"/>
    <col min="2572" max="2572" width="4.28515625" style="298" customWidth="1"/>
    <col min="2573" max="2573" width="12" style="298" bestFit="1" customWidth="1"/>
    <col min="2574" max="2575" width="9.140625" style="298"/>
    <col min="2576" max="2576" width="4.5703125" style="298" customWidth="1"/>
    <col min="2577" max="2816" width="9.140625" style="298"/>
    <col min="2817" max="2817" width="3.140625" style="298" customWidth="1"/>
    <col min="2818" max="2818" width="5.5703125" style="298" customWidth="1"/>
    <col min="2819" max="2819" width="12" style="298" bestFit="1" customWidth="1"/>
    <col min="2820" max="2820" width="4.28515625" style="298" customWidth="1"/>
    <col min="2821" max="2821" width="9.5703125" style="298" customWidth="1"/>
    <col min="2822" max="2822" width="4.28515625" style="298" customWidth="1"/>
    <col min="2823" max="2823" width="12" style="298" bestFit="1" customWidth="1"/>
    <col min="2824" max="2824" width="4.28515625" style="298" customWidth="1"/>
    <col min="2825" max="2825" width="11.7109375" style="298" customWidth="1"/>
    <col min="2826" max="2826" width="4.28515625" style="298" customWidth="1"/>
    <col min="2827" max="2827" width="12" style="298" bestFit="1" customWidth="1"/>
    <col min="2828" max="2828" width="4.28515625" style="298" customWidth="1"/>
    <col min="2829" max="2829" width="12" style="298" bestFit="1" customWidth="1"/>
    <col min="2830" max="2831" width="9.140625" style="298"/>
    <col min="2832" max="2832" width="4.5703125" style="298" customWidth="1"/>
    <col min="2833" max="3072" width="9.140625" style="298"/>
    <col min="3073" max="3073" width="3.140625" style="298" customWidth="1"/>
    <col min="3074" max="3074" width="5.5703125" style="298" customWidth="1"/>
    <col min="3075" max="3075" width="12" style="298" bestFit="1" customWidth="1"/>
    <col min="3076" max="3076" width="4.28515625" style="298" customWidth="1"/>
    <col min="3077" max="3077" width="9.5703125" style="298" customWidth="1"/>
    <col min="3078" max="3078" width="4.28515625" style="298" customWidth="1"/>
    <col min="3079" max="3079" width="12" style="298" bestFit="1" customWidth="1"/>
    <col min="3080" max="3080" width="4.28515625" style="298" customWidth="1"/>
    <col min="3081" max="3081" width="11.7109375" style="298" customWidth="1"/>
    <col min="3082" max="3082" width="4.28515625" style="298" customWidth="1"/>
    <col min="3083" max="3083" width="12" style="298" bestFit="1" customWidth="1"/>
    <col min="3084" max="3084" width="4.28515625" style="298" customWidth="1"/>
    <col min="3085" max="3085" width="12" style="298" bestFit="1" customWidth="1"/>
    <col min="3086" max="3087" width="9.140625" style="298"/>
    <col min="3088" max="3088" width="4.5703125" style="298" customWidth="1"/>
    <col min="3089" max="3328" width="9.140625" style="298"/>
    <col min="3329" max="3329" width="3.140625" style="298" customWidth="1"/>
    <col min="3330" max="3330" width="5.5703125" style="298" customWidth="1"/>
    <col min="3331" max="3331" width="12" style="298" bestFit="1" customWidth="1"/>
    <col min="3332" max="3332" width="4.28515625" style="298" customWidth="1"/>
    <col min="3333" max="3333" width="9.5703125" style="298" customWidth="1"/>
    <col min="3334" max="3334" width="4.28515625" style="298" customWidth="1"/>
    <col min="3335" max="3335" width="12" style="298" bestFit="1" customWidth="1"/>
    <col min="3336" max="3336" width="4.28515625" style="298" customWidth="1"/>
    <col min="3337" max="3337" width="11.7109375" style="298" customWidth="1"/>
    <col min="3338" max="3338" width="4.28515625" style="298" customWidth="1"/>
    <col min="3339" max="3339" width="12" style="298" bestFit="1" customWidth="1"/>
    <col min="3340" max="3340" width="4.28515625" style="298" customWidth="1"/>
    <col min="3341" max="3341" width="12" style="298" bestFit="1" customWidth="1"/>
    <col min="3342" max="3343" width="9.140625" style="298"/>
    <col min="3344" max="3344" width="4.5703125" style="298" customWidth="1"/>
    <col min="3345" max="3584" width="9.140625" style="298"/>
    <col min="3585" max="3585" width="3.140625" style="298" customWidth="1"/>
    <col min="3586" max="3586" width="5.5703125" style="298" customWidth="1"/>
    <col min="3587" max="3587" width="12" style="298" bestFit="1" customWidth="1"/>
    <col min="3588" max="3588" width="4.28515625" style="298" customWidth="1"/>
    <col min="3589" max="3589" width="9.5703125" style="298" customWidth="1"/>
    <col min="3590" max="3590" width="4.28515625" style="298" customWidth="1"/>
    <col min="3591" max="3591" width="12" style="298" bestFit="1" customWidth="1"/>
    <col min="3592" max="3592" width="4.28515625" style="298" customWidth="1"/>
    <col min="3593" max="3593" width="11.7109375" style="298" customWidth="1"/>
    <col min="3594" max="3594" width="4.28515625" style="298" customWidth="1"/>
    <col min="3595" max="3595" width="12" style="298" bestFit="1" customWidth="1"/>
    <col min="3596" max="3596" width="4.28515625" style="298" customWidth="1"/>
    <col min="3597" max="3597" width="12" style="298" bestFit="1" customWidth="1"/>
    <col min="3598" max="3599" width="9.140625" style="298"/>
    <col min="3600" max="3600" width="4.5703125" style="298" customWidth="1"/>
    <col min="3601" max="3840" width="9.140625" style="298"/>
    <col min="3841" max="3841" width="3.140625" style="298" customWidth="1"/>
    <col min="3842" max="3842" width="5.5703125" style="298" customWidth="1"/>
    <col min="3843" max="3843" width="12" style="298" bestFit="1" customWidth="1"/>
    <col min="3844" max="3844" width="4.28515625" style="298" customWidth="1"/>
    <col min="3845" max="3845" width="9.5703125" style="298" customWidth="1"/>
    <col min="3846" max="3846" width="4.28515625" style="298" customWidth="1"/>
    <col min="3847" max="3847" width="12" style="298" bestFit="1" customWidth="1"/>
    <col min="3848" max="3848" width="4.28515625" style="298" customWidth="1"/>
    <col min="3849" max="3849" width="11.7109375" style="298" customWidth="1"/>
    <col min="3850" max="3850" width="4.28515625" style="298" customWidth="1"/>
    <col min="3851" max="3851" width="12" style="298" bestFit="1" customWidth="1"/>
    <col min="3852" max="3852" width="4.28515625" style="298" customWidth="1"/>
    <col min="3853" max="3853" width="12" style="298" bestFit="1" customWidth="1"/>
    <col min="3854" max="3855" width="9.140625" style="298"/>
    <col min="3856" max="3856" width="4.5703125" style="298" customWidth="1"/>
    <col min="3857" max="4096" width="9.140625" style="298"/>
    <col min="4097" max="4097" width="3.140625" style="298" customWidth="1"/>
    <col min="4098" max="4098" width="5.5703125" style="298" customWidth="1"/>
    <col min="4099" max="4099" width="12" style="298" bestFit="1" customWidth="1"/>
    <col min="4100" max="4100" width="4.28515625" style="298" customWidth="1"/>
    <col min="4101" max="4101" width="9.5703125" style="298" customWidth="1"/>
    <col min="4102" max="4102" width="4.28515625" style="298" customWidth="1"/>
    <col min="4103" max="4103" width="12" style="298" bestFit="1" customWidth="1"/>
    <col min="4104" max="4104" width="4.28515625" style="298" customWidth="1"/>
    <col min="4105" max="4105" width="11.7109375" style="298" customWidth="1"/>
    <col min="4106" max="4106" width="4.28515625" style="298" customWidth="1"/>
    <col min="4107" max="4107" width="12" style="298" bestFit="1" customWidth="1"/>
    <col min="4108" max="4108" width="4.28515625" style="298" customWidth="1"/>
    <col min="4109" max="4109" width="12" style="298" bestFit="1" customWidth="1"/>
    <col min="4110" max="4111" width="9.140625" style="298"/>
    <col min="4112" max="4112" width="4.5703125" style="298" customWidth="1"/>
    <col min="4113" max="4352" width="9.140625" style="298"/>
    <col min="4353" max="4353" width="3.140625" style="298" customWidth="1"/>
    <col min="4354" max="4354" width="5.5703125" style="298" customWidth="1"/>
    <col min="4355" max="4355" width="12" style="298" bestFit="1" customWidth="1"/>
    <col min="4356" max="4356" width="4.28515625" style="298" customWidth="1"/>
    <col min="4357" max="4357" width="9.5703125" style="298" customWidth="1"/>
    <col min="4358" max="4358" width="4.28515625" style="298" customWidth="1"/>
    <col min="4359" max="4359" width="12" style="298" bestFit="1" customWidth="1"/>
    <col min="4360" max="4360" width="4.28515625" style="298" customWidth="1"/>
    <col min="4361" max="4361" width="11.7109375" style="298" customWidth="1"/>
    <col min="4362" max="4362" width="4.28515625" style="298" customWidth="1"/>
    <col min="4363" max="4363" width="12" style="298" bestFit="1" customWidth="1"/>
    <col min="4364" max="4364" width="4.28515625" style="298" customWidth="1"/>
    <col min="4365" max="4365" width="12" style="298" bestFit="1" customWidth="1"/>
    <col min="4366" max="4367" width="9.140625" style="298"/>
    <col min="4368" max="4368" width="4.5703125" style="298" customWidth="1"/>
    <col min="4369" max="4608" width="9.140625" style="298"/>
    <col min="4609" max="4609" width="3.140625" style="298" customWidth="1"/>
    <col min="4610" max="4610" width="5.5703125" style="298" customWidth="1"/>
    <col min="4611" max="4611" width="12" style="298" bestFit="1" customWidth="1"/>
    <col min="4612" max="4612" width="4.28515625" style="298" customWidth="1"/>
    <col min="4613" max="4613" width="9.5703125" style="298" customWidth="1"/>
    <col min="4614" max="4614" width="4.28515625" style="298" customWidth="1"/>
    <col min="4615" max="4615" width="12" style="298" bestFit="1" customWidth="1"/>
    <col min="4616" max="4616" width="4.28515625" style="298" customWidth="1"/>
    <col min="4617" max="4617" width="11.7109375" style="298" customWidth="1"/>
    <col min="4618" max="4618" width="4.28515625" style="298" customWidth="1"/>
    <col min="4619" max="4619" width="12" style="298" bestFit="1" customWidth="1"/>
    <col min="4620" max="4620" width="4.28515625" style="298" customWidth="1"/>
    <col min="4621" max="4621" width="12" style="298" bestFit="1" customWidth="1"/>
    <col min="4622" max="4623" width="9.140625" style="298"/>
    <col min="4624" max="4624" width="4.5703125" style="298" customWidth="1"/>
    <col min="4625" max="4864" width="9.140625" style="298"/>
    <col min="4865" max="4865" width="3.140625" style="298" customWidth="1"/>
    <col min="4866" max="4866" width="5.5703125" style="298" customWidth="1"/>
    <col min="4867" max="4867" width="12" style="298" bestFit="1" customWidth="1"/>
    <col min="4868" max="4868" width="4.28515625" style="298" customWidth="1"/>
    <col min="4869" max="4869" width="9.5703125" style="298" customWidth="1"/>
    <col min="4870" max="4870" width="4.28515625" style="298" customWidth="1"/>
    <col min="4871" max="4871" width="12" style="298" bestFit="1" customWidth="1"/>
    <col min="4872" max="4872" width="4.28515625" style="298" customWidth="1"/>
    <col min="4873" max="4873" width="11.7109375" style="298" customWidth="1"/>
    <col min="4874" max="4874" width="4.28515625" style="298" customWidth="1"/>
    <col min="4875" max="4875" width="12" style="298" bestFit="1" customWidth="1"/>
    <col min="4876" max="4876" width="4.28515625" style="298" customWidth="1"/>
    <col min="4877" max="4877" width="12" style="298" bestFit="1" customWidth="1"/>
    <col min="4878" max="4879" width="9.140625" style="298"/>
    <col min="4880" max="4880" width="4.5703125" style="298" customWidth="1"/>
    <col min="4881" max="5120" width="9.140625" style="298"/>
    <col min="5121" max="5121" width="3.140625" style="298" customWidth="1"/>
    <col min="5122" max="5122" width="5.5703125" style="298" customWidth="1"/>
    <col min="5123" max="5123" width="12" style="298" bestFit="1" customWidth="1"/>
    <col min="5124" max="5124" width="4.28515625" style="298" customWidth="1"/>
    <col min="5125" max="5125" width="9.5703125" style="298" customWidth="1"/>
    <col min="5126" max="5126" width="4.28515625" style="298" customWidth="1"/>
    <col min="5127" max="5127" width="12" style="298" bestFit="1" customWidth="1"/>
    <col min="5128" max="5128" width="4.28515625" style="298" customWidth="1"/>
    <col min="5129" max="5129" width="11.7109375" style="298" customWidth="1"/>
    <col min="5130" max="5130" width="4.28515625" style="298" customWidth="1"/>
    <col min="5131" max="5131" width="12" style="298" bestFit="1" customWidth="1"/>
    <col min="5132" max="5132" width="4.28515625" style="298" customWidth="1"/>
    <col min="5133" max="5133" width="12" style="298" bestFit="1" customWidth="1"/>
    <col min="5134" max="5135" width="9.140625" style="298"/>
    <col min="5136" max="5136" width="4.5703125" style="298" customWidth="1"/>
    <col min="5137" max="5376" width="9.140625" style="298"/>
    <col min="5377" max="5377" width="3.140625" style="298" customWidth="1"/>
    <col min="5378" max="5378" width="5.5703125" style="298" customWidth="1"/>
    <col min="5379" max="5379" width="12" style="298" bestFit="1" customWidth="1"/>
    <col min="5380" max="5380" width="4.28515625" style="298" customWidth="1"/>
    <col min="5381" max="5381" width="9.5703125" style="298" customWidth="1"/>
    <col min="5382" max="5382" width="4.28515625" style="298" customWidth="1"/>
    <col min="5383" max="5383" width="12" style="298" bestFit="1" customWidth="1"/>
    <col min="5384" max="5384" width="4.28515625" style="298" customWidth="1"/>
    <col min="5385" max="5385" width="11.7109375" style="298" customWidth="1"/>
    <col min="5386" max="5386" width="4.28515625" style="298" customWidth="1"/>
    <col min="5387" max="5387" width="12" style="298" bestFit="1" customWidth="1"/>
    <col min="5388" max="5388" width="4.28515625" style="298" customWidth="1"/>
    <col min="5389" max="5389" width="12" style="298" bestFit="1" customWidth="1"/>
    <col min="5390" max="5391" width="9.140625" style="298"/>
    <col min="5392" max="5392" width="4.5703125" style="298" customWidth="1"/>
    <col min="5393" max="5632" width="9.140625" style="298"/>
    <col min="5633" max="5633" width="3.140625" style="298" customWidth="1"/>
    <col min="5634" max="5634" width="5.5703125" style="298" customWidth="1"/>
    <col min="5635" max="5635" width="12" style="298" bestFit="1" customWidth="1"/>
    <col min="5636" max="5636" width="4.28515625" style="298" customWidth="1"/>
    <col min="5637" max="5637" width="9.5703125" style="298" customWidth="1"/>
    <col min="5638" max="5638" width="4.28515625" style="298" customWidth="1"/>
    <col min="5639" max="5639" width="12" style="298" bestFit="1" customWidth="1"/>
    <col min="5640" max="5640" width="4.28515625" style="298" customWidth="1"/>
    <col min="5641" max="5641" width="11.7109375" style="298" customWidth="1"/>
    <col min="5642" max="5642" width="4.28515625" style="298" customWidth="1"/>
    <col min="5643" max="5643" width="12" style="298" bestFit="1" customWidth="1"/>
    <col min="5644" max="5644" width="4.28515625" style="298" customWidth="1"/>
    <col min="5645" max="5645" width="12" style="298" bestFit="1" customWidth="1"/>
    <col min="5646" max="5647" width="9.140625" style="298"/>
    <col min="5648" max="5648" width="4.5703125" style="298" customWidth="1"/>
    <col min="5649" max="5888" width="9.140625" style="298"/>
    <col min="5889" max="5889" width="3.140625" style="298" customWidth="1"/>
    <col min="5890" max="5890" width="5.5703125" style="298" customWidth="1"/>
    <col min="5891" max="5891" width="12" style="298" bestFit="1" customWidth="1"/>
    <col min="5892" max="5892" width="4.28515625" style="298" customWidth="1"/>
    <col min="5893" max="5893" width="9.5703125" style="298" customWidth="1"/>
    <col min="5894" max="5894" width="4.28515625" style="298" customWidth="1"/>
    <col min="5895" max="5895" width="12" style="298" bestFit="1" customWidth="1"/>
    <col min="5896" max="5896" width="4.28515625" style="298" customWidth="1"/>
    <col min="5897" max="5897" width="11.7109375" style="298" customWidth="1"/>
    <col min="5898" max="5898" width="4.28515625" style="298" customWidth="1"/>
    <col min="5899" max="5899" width="12" style="298" bestFit="1" customWidth="1"/>
    <col min="5900" max="5900" width="4.28515625" style="298" customWidth="1"/>
    <col min="5901" max="5901" width="12" style="298" bestFit="1" customWidth="1"/>
    <col min="5902" max="5903" width="9.140625" style="298"/>
    <col min="5904" max="5904" width="4.5703125" style="298" customWidth="1"/>
    <col min="5905" max="6144" width="9.140625" style="298"/>
    <col min="6145" max="6145" width="3.140625" style="298" customWidth="1"/>
    <col min="6146" max="6146" width="5.5703125" style="298" customWidth="1"/>
    <col min="6147" max="6147" width="12" style="298" bestFit="1" customWidth="1"/>
    <col min="6148" max="6148" width="4.28515625" style="298" customWidth="1"/>
    <col min="6149" max="6149" width="9.5703125" style="298" customWidth="1"/>
    <col min="6150" max="6150" width="4.28515625" style="298" customWidth="1"/>
    <col min="6151" max="6151" width="12" style="298" bestFit="1" customWidth="1"/>
    <col min="6152" max="6152" width="4.28515625" style="298" customWidth="1"/>
    <col min="6153" max="6153" width="11.7109375" style="298" customWidth="1"/>
    <col min="6154" max="6154" width="4.28515625" style="298" customWidth="1"/>
    <col min="6155" max="6155" width="12" style="298" bestFit="1" customWidth="1"/>
    <col min="6156" max="6156" width="4.28515625" style="298" customWidth="1"/>
    <col min="6157" max="6157" width="12" style="298" bestFit="1" customWidth="1"/>
    <col min="6158" max="6159" width="9.140625" style="298"/>
    <col min="6160" max="6160" width="4.5703125" style="298" customWidth="1"/>
    <col min="6161" max="6400" width="9.140625" style="298"/>
    <col min="6401" max="6401" width="3.140625" style="298" customWidth="1"/>
    <col min="6402" max="6402" width="5.5703125" style="298" customWidth="1"/>
    <col min="6403" max="6403" width="12" style="298" bestFit="1" customWidth="1"/>
    <col min="6404" max="6404" width="4.28515625" style="298" customWidth="1"/>
    <col min="6405" max="6405" width="9.5703125" style="298" customWidth="1"/>
    <col min="6406" max="6406" width="4.28515625" style="298" customWidth="1"/>
    <col min="6407" max="6407" width="12" style="298" bestFit="1" customWidth="1"/>
    <col min="6408" max="6408" width="4.28515625" style="298" customWidth="1"/>
    <col min="6409" max="6409" width="11.7109375" style="298" customWidth="1"/>
    <col min="6410" max="6410" width="4.28515625" style="298" customWidth="1"/>
    <col min="6411" max="6411" width="12" style="298" bestFit="1" customWidth="1"/>
    <col min="6412" max="6412" width="4.28515625" style="298" customWidth="1"/>
    <col min="6413" max="6413" width="12" style="298" bestFit="1" customWidth="1"/>
    <col min="6414" max="6415" width="9.140625" style="298"/>
    <col min="6416" max="6416" width="4.5703125" style="298" customWidth="1"/>
    <col min="6417" max="6656" width="9.140625" style="298"/>
    <col min="6657" max="6657" width="3.140625" style="298" customWidth="1"/>
    <col min="6658" max="6658" width="5.5703125" style="298" customWidth="1"/>
    <col min="6659" max="6659" width="12" style="298" bestFit="1" customWidth="1"/>
    <col min="6660" max="6660" width="4.28515625" style="298" customWidth="1"/>
    <col min="6661" max="6661" width="9.5703125" style="298" customWidth="1"/>
    <col min="6662" max="6662" width="4.28515625" style="298" customWidth="1"/>
    <col min="6663" max="6663" width="12" style="298" bestFit="1" customWidth="1"/>
    <col min="6664" max="6664" width="4.28515625" style="298" customWidth="1"/>
    <col min="6665" max="6665" width="11.7109375" style="298" customWidth="1"/>
    <col min="6666" max="6666" width="4.28515625" style="298" customWidth="1"/>
    <col min="6667" max="6667" width="12" style="298" bestFit="1" customWidth="1"/>
    <col min="6668" max="6668" width="4.28515625" style="298" customWidth="1"/>
    <col min="6669" max="6669" width="12" style="298" bestFit="1" customWidth="1"/>
    <col min="6670" max="6671" width="9.140625" style="298"/>
    <col min="6672" max="6672" width="4.5703125" style="298" customWidth="1"/>
    <col min="6673" max="6912" width="9.140625" style="298"/>
    <col min="6913" max="6913" width="3.140625" style="298" customWidth="1"/>
    <col min="6914" max="6914" width="5.5703125" style="298" customWidth="1"/>
    <col min="6915" max="6915" width="12" style="298" bestFit="1" customWidth="1"/>
    <col min="6916" max="6916" width="4.28515625" style="298" customWidth="1"/>
    <col min="6917" max="6917" width="9.5703125" style="298" customWidth="1"/>
    <col min="6918" max="6918" width="4.28515625" style="298" customWidth="1"/>
    <col min="6919" max="6919" width="12" style="298" bestFit="1" customWidth="1"/>
    <col min="6920" max="6920" width="4.28515625" style="298" customWidth="1"/>
    <col min="6921" max="6921" width="11.7109375" style="298" customWidth="1"/>
    <col min="6922" max="6922" width="4.28515625" style="298" customWidth="1"/>
    <col min="6923" max="6923" width="12" style="298" bestFit="1" customWidth="1"/>
    <col min="6924" max="6924" width="4.28515625" style="298" customWidth="1"/>
    <col min="6925" max="6925" width="12" style="298" bestFit="1" customWidth="1"/>
    <col min="6926" max="6927" width="9.140625" style="298"/>
    <col min="6928" max="6928" width="4.5703125" style="298" customWidth="1"/>
    <col min="6929" max="7168" width="9.140625" style="298"/>
    <col min="7169" max="7169" width="3.140625" style="298" customWidth="1"/>
    <col min="7170" max="7170" width="5.5703125" style="298" customWidth="1"/>
    <col min="7171" max="7171" width="12" style="298" bestFit="1" customWidth="1"/>
    <col min="7172" max="7172" width="4.28515625" style="298" customWidth="1"/>
    <col min="7173" max="7173" width="9.5703125" style="298" customWidth="1"/>
    <col min="7174" max="7174" width="4.28515625" style="298" customWidth="1"/>
    <col min="7175" max="7175" width="12" style="298" bestFit="1" customWidth="1"/>
    <col min="7176" max="7176" width="4.28515625" style="298" customWidth="1"/>
    <col min="7177" max="7177" width="11.7109375" style="298" customWidth="1"/>
    <col min="7178" max="7178" width="4.28515625" style="298" customWidth="1"/>
    <col min="7179" max="7179" width="12" style="298" bestFit="1" customWidth="1"/>
    <col min="7180" max="7180" width="4.28515625" style="298" customWidth="1"/>
    <col min="7181" max="7181" width="12" style="298" bestFit="1" customWidth="1"/>
    <col min="7182" max="7183" width="9.140625" style="298"/>
    <col min="7184" max="7184" width="4.5703125" style="298" customWidth="1"/>
    <col min="7185" max="7424" width="9.140625" style="298"/>
    <col min="7425" max="7425" width="3.140625" style="298" customWidth="1"/>
    <col min="7426" max="7426" width="5.5703125" style="298" customWidth="1"/>
    <col min="7427" max="7427" width="12" style="298" bestFit="1" customWidth="1"/>
    <col min="7428" max="7428" width="4.28515625" style="298" customWidth="1"/>
    <col min="7429" max="7429" width="9.5703125" style="298" customWidth="1"/>
    <col min="7430" max="7430" width="4.28515625" style="298" customWidth="1"/>
    <col min="7431" max="7431" width="12" style="298" bestFit="1" customWidth="1"/>
    <col min="7432" max="7432" width="4.28515625" style="298" customWidth="1"/>
    <col min="7433" max="7433" width="11.7109375" style="298" customWidth="1"/>
    <col min="7434" max="7434" width="4.28515625" style="298" customWidth="1"/>
    <col min="7435" max="7435" width="12" style="298" bestFit="1" customWidth="1"/>
    <col min="7436" max="7436" width="4.28515625" style="298" customWidth="1"/>
    <col min="7437" max="7437" width="12" style="298" bestFit="1" customWidth="1"/>
    <col min="7438" max="7439" width="9.140625" style="298"/>
    <col min="7440" max="7440" width="4.5703125" style="298" customWidth="1"/>
    <col min="7441" max="7680" width="9.140625" style="298"/>
    <col min="7681" max="7681" width="3.140625" style="298" customWidth="1"/>
    <col min="7682" max="7682" width="5.5703125" style="298" customWidth="1"/>
    <col min="7683" max="7683" width="12" style="298" bestFit="1" customWidth="1"/>
    <col min="7684" max="7684" width="4.28515625" style="298" customWidth="1"/>
    <col min="7685" max="7685" width="9.5703125" style="298" customWidth="1"/>
    <col min="7686" max="7686" width="4.28515625" style="298" customWidth="1"/>
    <col min="7687" max="7687" width="12" style="298" bestFit="1" customWidth="1"/>
    <col min="7688" max="7688" width="4.28515625" style="298" customWidth="1"/>
    <col min="7689" max="7689" width="11.7109375" style="298" customWidth="1"/>
    <col min="7690" max="7690" width="4.28515625" style="298" customWidth="1"/>
    <col min="7691" max="7691" width="12" style="298" bestFit="1" customWidth="1"/>
    <col min="7692" max="7692" width="4.28515625" style="298" customWidth="1"/>
    <col min="7693" max="7693" width="12" style="298" bestFit="1" customWidth="1"/>
    <col min="7694" max="7695" width="9.140625" style="298"/>
    <col min="7696" max="7696" width="4.5703125" style="298" customWidth="1"/>
    <col min="7697" max="7936" width="9.140625" style="298"/>
    <col min="7937" max="7937" width="3.140625" style="298" customWidth="1"/>
    <col min="7938" max="7938" width="5.5703125" style="298" customWidth="1"/>
    <col min="7939" max="7939" width="12" style="298" bestFit="1" customWidth="1"/>
    <col min="7940" max="7940" width="4.28515625" style="298" customWidth="1"/>
    <col min="7941" max="7941" width="9.5703125" style="298" customWidth="1"/>
    <col min="7942" max="7942" width="4.28515625" style="298" customWidth="1"/>
    <col min="7943" max="7943" width="12" style="298" bestFit="1" customWidth="1"/>
    <col min="7944" max="7944" width="4.28515625" style="298" customWidth="1"/>
    <col min="7945" max="7945" width="11.7109375" style="298" customWidth="1"/>
    <col min="7946" max="7946" width="4.28515625" style="298" customWidth="1"/>
    <col min="7947" max="7947" width="12" style="298" bestFit="1" customWidth="1"/>
    <col min="7948" max="7948" width="4.28515625" style="298" customWidth="1"/>
    <col min="7949" max="7949" width="12" style="298" bestFit="1" customWidth="1"/>
    <col min="7950" max="7951" width="9.140625" style="298"/>
    <col min="7952" max="7952" width="4.5703125" style="298" customWidth="1"/>
    <col min="7953" max="8192" width="9.140625" style="298"/>
    <col min="8193" max="8193" width="3.140625" style="298" customWidth="1"/>
    <col min="8194" max="8194" width="5.5703125" style="298" customWidth="1"/>
    <col min="8195" max="8195" width="12" style="298" bestFit="1" customWidth="1"/>
    <col min="8196" max="8196" width="4.28515625" style="298" customWidth="1"/>
    <col min="8197" max="8197" width="9.5703125" style="298" customWidth="1"/>
    <col min="8198" max="8198" width="4.28515625" style="298" customWidth="1"/>
    <col min="8199" max="8199" width="12" style="298" bestFit="1" customWidth="1"/>
    <col min="8200" max="8200" width="4.28515625" style="298" customWidth="1"/>
    <col min="8201" max="8201" width="11.7109375" style="298" customWidth="1"/>
    <col min="8202" max="8202" width="4.28515625" style="298" customWidth="1"/>
    <col min="8203" max="8203" width="12" style="298" bestFit="1" customWidth="1"/>
    <col min="8204" max="8204" width="4.28515625" style="298" customWidth="1"/>
    <col min="8205" max="8205" width="12" style="298" bestFit="1" customWidth="1"/>
    <col min="8206" max="8207" width="9.140625" style="298"/>
    <col min="8208" max="8208" width="4.5703125" style="298" customWidth="1"/>
    <col min="8209" max="8448" width="9.140625" style="298"/>
    <col min="8449" max="8449" width="3.140625" style="298" customWidth="1"/>
    <col min="8450" max="8450" width="5.5703125" style="298" customWidth="1"/>
    <col min="8451" max="8451" width="12" style="298" bestFit="1" customWidth="1"/>
    <col min="8452" max="8452" width="4.28515625" style="298" customWidth="1"/>
    <col min="8453" max="8453" width="9.5703125" style="298" customWidth="1"/>
    <col min="8454" max="8454" width="4.28515625" style="298" customWidth="1"/>
    <col min="8455" max="8455" width="12" style="298" bestFit="1" customWidth="1"/>
    <col min="8456" max="8456" width="4.28515625" style="298" customWidth="1"/>
    <col min="8457" max="8457" width="11.7109375" style="298" customWidth="1"/>
    <col min="8458" max="8458" width="4.28515625" style="298" customWidth="1"/>
    <col min="8459" max="8459" width="12" style="298" bestFit="1" customWidth="1"/>
    <col min="8460" max="8460" width="4.28515625" style="298" customWidth="1"/>
    <col min="8461" max="8461" width="12" style="298" bestFit="1" customWidth="1"/>
    <col min="8462" max="8463" width="9.140625" style="298"/>
    <col min="8464" max="8464" width="4.5703125" style="298" customWidth="1"/>
    <col min="8465" max="8704" width="9.140625" style="298"/>
    <col min="8705" max="8705" width="3.140625" style="298" customWidth="1"/>
    <col min="8706" max="8706" width="5.5703125" style="298" customWidth="1"/>
    <col min="8707" max="8707" width="12" style="298" bestFit="1" customWidth="1"/>
    <col min="8708" max="8708" width="4.28515625" style="298" customWidth="1"/>
    <col min="8709" max="8709" width="9.5703125" style="298" customWidth="1"/>
    <col min="8710" max="8710" width="4.28515625" style="298" customWidth="1"/>
    <col min="8711" max="8711" width="12" style="298" bestFit="1" customWidth="1"/>
    <col min="8712" max="8712" width="4.28515625" style="298" customWidth="1"/>
    <col min="8713" max="8713" width="11.7109375" style="298" customWidth="1"/>
    <col min="8714" max="8714" width="4.28515625" style="298" customWidth="1"/>
    <col min="8715" max="8715" width="12" style="298" bestFit="1" customWidth="1"/>
    <col min="8716" max="8716" width="4.28515625" style="298" customWidth="1"/>
    <col min="8717" max="8717" width="12" style="298" bestFit="1" customWidth="1"/>
    <col min="8718" max="8719" width="9.140625" style="298"/>
    <col min="8720" max="8720" width="4.5703125" style="298" customWidth="1"/>
    <col min="8721" max="8960" width="9.140625" style="298"/>
    <col min="8961" max="8961" width="3.140625" style="298" customWidth="1"/>
    <col min="8962" max="8962" width="5.5703125" style="298" customWidth="1"/>
    <col min="8963" max="8963" width="12" style="298" bestFit="1" customWidth="1"/>
    <col min="8964" max="8964" width="4.28515625" style="298" customWidth="1"/>
    <col min="8965" max="8965" width="9.5703125" style="298" customWidth="1"/>
    <col min="8966" max="8966" width="4.28515625" style="298" customWidth="1"/>
    <col min="8967" max="8967" width="12" style="298" bestFit="1" customWidth="1"/>
    <col min="8968" max="8968" width="4.28515625" style="298" customWidth="1"/>
    <col min="8969" max="8969" width="11.7109375" style="298" customWidth="1"/>
    <col min="8970" max="8970" width="4.28515625" style="298" customWidth="1"/>
    <col min="8971" max="8971" width="12" style="298" bestFit="1" customWidth="1"/>
    <col min="8972" max="8972" width="4.28515625" style="298" customWidth="1"/>
    <col min="8973" max="8973" width="12" style="298" bestFit="1" customWidth="1"/>
    <col min="8974" max="8975" width="9.140625" style="298"/>
    <col min="8976" max="8976" width="4.5703125" style="298" customWidth="1"/>
    <col min="8977" max="9216" width="9.140625" style="298"/>
    <col min="9217" max="9217" width="3.140625" style="298" customWidth="1"/>
    <col min="9218" max="9218" width="5.5703125" style="298" customWidth="1"/>
    <col min="9219" max="9219" width="12" style="298" bestFit="1" customWidth="1"/>
    <col min="9220" max="9220" width="4.28515625" style="298" customWidth="1"/>
    <col min="9221" max="9221" width="9.5703125" style="298" customWidth="1"/>
    <col min="9222" max="9222" width="4.28515625" style="298" customWidth="1"/>
    <col min="9223" max="9223" width="12" style="298" bestFit="1" customWidth="1"/>
    <col min="9224" max="9224" width="4.28515625" style="298" customWidth="1"/>
    <col min="9225" max="9225" width="11.7109375" style="298" customWidth="1"/>
    <col min="9226" max="9226" width="4.28515625" style="298" customWidth="1"/>
    <col min="9227" max="9227" width="12" style="298" bestFit="1" customWidth="1"/>
    <col min="9228" max="9228" width="4.28515625" style="298" customWidth="1"/>
    <col min="9229" max="9229" width="12" style="298" bestFit="1" customWidth="1"/>
    <col min="9230" max="9231" width="9.140625" style="298"/>
    <col min="9232" max="9232" width="4.5703125" style="298" customWidth="1"/>
    <col min="9233" max="9472" width="9.140625" style="298"/>
    <col min="9473" max="9473" width="3.140625" style="298" customWidth="1"/>
    <col min="9474" max="9474" width="5.5703125" style="298" customWidth="1"/>
    <col min="9475" max="9475" width="12" style="298" bestFit="1" customWidth="1"/>
    <col min="9476" max="9476" width="4.28515625" style="298" customWidth="1"/>
    <col min="9477" max="9477" width="9.5703125" style="298" customWidth="1"/>
    <col min="9478" max="9478" width="4.28515625" style="298" customWidth="1"/>
    <col min="9479" max="9479" width="12" style="298" bestFit="1" customWidth="1"/>
    <col min="9480" max="9480" width="4.28515625" style="298" customWidth="1"/>
    <col min="9481" max="9481" width="11.7109375" style="298" customWidth="1"/>
    <col min="9482" max="9482" width="4.28515625" style="298" customWidth="1"/>
    <col min="9483" max="9483" width="12" style="298" bestFit="1" customWidth="1"/>
    <col min="9484" max="9484" width="4.28515625" style="298" customWidth="1"/>
    <col min="9485" max="9485" width="12" style="298" bestFit="1" customWidth="1"/>
    <col min="9486" max="9487" width="9.140625" style="298"/>
    <col min="9488" max="9488" width="4.5703125" style="298" customWidth="1"/>
    <col min="9489" max="9728" width="9.140625" style="298"/>
    <col min="9729" max="9729" width="3.140625" style="298" customWidth="1"/>
    <col min="9730" max="9730" width="5.5703125" style="298" customWidth="1"/>
    <col min="9731" max="9731" width="12" style="298" bestFit="1" customWidth="1"/>
    <col min="9732" max="9732" width="4.28515625" style="298" customWidth="1"/>
    <col min="9733" max="9733" width="9.5703125" style="298" customWidth="1"/>
    <col min="9734" max="9734" width="4.28515625" style="298" customWidth="1"/>
    <col min="9735" max="9735" width="12" style="298" bestFit="1" customWidth="1"/>
    <col min="9736" max="9736" width="4.28515625" style="298" customWidth="1"/>
    <col min="9737" max="9737" width="11.7109375" style="298" customWidth="1"/>
    <col min="9738" max="9738" width="4.28515625" style="298" customWidth="1"/>
    <col min="9739" max="9739" width="12" style="298" bestFit="1" customWidth="1"/>
    <col min="9740" max="9740" width="4.28515625" style="298" customWidth="1"/>
    <col min="9741" max="9741" width="12" style="298" bestFit="1" customWidth="1"/>
    <col min="9742" max="9743" width="9.140625" style="298"/>
    <col min="9744" max="9744" width="4.5703125" style="298" customWidth="1"/>
    <col min="9745" max="9984" width="9.140625" style="298"/>
    <col min="9985" max="9985" width="3.140625" style="298" customWidth="1"/>
    <col min="9986" max="9986" width="5.5703125" style="298" customWidth="1"/>
    <col min="9987" max="9987" width="12" style="298" bestFit="1" customWidth="1"/>
    <col min="9988" max="9988" width="4.28515625" style="298" customWidth="1"/>
    <col min="9989" max="9989" width="9.5703125" style="298" customWidth="1"/>
    <col min="9990" max="9990" width="4.28515625" style="298" customWidth="1"/>
    <col min="9991" max="9991" width="12" style="298" bestFit="1" customWidth="1"/>
    <col min="9992" max="9992" width="4.28515625" style="298" customWidth="1"/>
    <col min="9993" max="9993" width="11.7109375" style="298" customWidth="1"/>
    <col min="9994" max="9994" width="4.28515625" style="298" customWidth="1"/>
    <col min="9995" max="9995" width="12" style="298" bestFit="1" customWidth="1"/>
    <col min="9996" max="9996" width="4.28515625" style="298" customWidth="1"/>
    <col min="9997" max="9997" width="12" style="298" bestFit="1" customWidth="1"/>
    <col min="9998" max="9999" width="9.140625" style="298"/>
    <col min="10000" max="10000" width="4.5703125" style="298" customWidth="1"/>
    <col min="10001" max="10240" width="9.140625" style="298"/>
    <col min="10241" max="10241" width="3.140625" style="298" customWidth="1"/>
    <col min="10242" max="10242" width="5.5703125" style="298" customWidth="1"/>
    <col min="10243" max="10243" width="12" style="298" bestFit="1" customWidth="1"/>
    <col min="10244" max="10244" width="4.28515625" style="298" customWidth="1"/>
    <col min="10245" max="10245" width="9.5703125" style="298" customWidth="1"/>
    <col min="10246" max="10246" width="4.28515625" style="298" customWidth="1"/>
    <col min="10247" max="10247" width="12" style="298" bestFit="1" customWidth="1"/>
    <col min="10248" max="10248" width="4.28515625" style="298" customWidth="1"/>
    <col min="10249" max="10249" width="11.7109375" style="298" customWidth="1"/>
    <col min="10250" max="10250" width="4.28515625" style="298" customWidth="1"/>
    <col min="10251" max="10251" width="12" style="298" bestFit="1" customWidth="1"/>
    <col min="10252" max="10252" width="4.28515625" style="298" customWidth="1"/>
    <col min="10253" max="10253" width="12" style="298" bestFit="1" customWidth="1"/>
    <col min="10254" max="10255" width="9.140625" style="298"/>
    <col min="10256" max="10256" width="4.5703125" style="298" customWidth="1"/>
    <col min="10257" max="10496" width="9.140625" style="298"/>
    <col min="10497" max="10497" width="3.140625" style="298" customWidth="1"/>
    <col min="10498" max="10498" width="5.5703125" style="298" customWidth="1"/>
    <col min="10499" max="10499" width="12" style="298" bestFit="1" customWidth="1"/>
    <col min="10500" max="10500" width="4.28515625" style="298" customWidth="1"/>
    <col min="10501" max="10501" width="9.5703125" style="298" customWidth="1"/>
    <col min="10502" max="10502" width="4.28515625" style="298" customWidth="1"/>
    <col min="10503" max="10503" width="12" style="298" bestFit="1" customWidth="1"/>
    <col min="10504" max="10504" width="4.28515625" style="298" customWidth="1"/>
    <col min="10505" max="10505" width="11.7109375" style="298" customWidth="1"/>
    <col min="10506" max="10506" width="4.28515625" style="298" customWidth="1"/>
    <col min="10507" max="10507" width="12" style="298" bestFit="1" customWidth="1"/>
    <col min="10508" max="10508" width="4.28515625" style="298" customWidth="1"/>
    <col min="10509" max="10509" width="12" style="298" bestFit="1" customWidth="1"/>
    <col min="10510" max="10511" width="9.140625" style="298"/>
    <col min="10512" max="10512" width="4.5703125" style="298" customWidth="1"/>
    <col min="10513" max="10752" width="9.140625" style="298"/>
    <col min="10753" max="10753" width="3.140625" style="298" customWidth="1"/>
    <col min="10754" max="10754" width="5.5703125" style="298" customWidth="1"/>
    <col min="10755" max="10755" width="12" style="298" bestFit="1" customWidth="1"/>
    <col min="10756" max="10756" width="4.28515625" style="298" customWidth="1"/>
    <col min="10757" max="10757" width="9.5703125" style="298" customWidth="1"/>
    <col min="10758" max="10758" width="4.28515625" style="298" customWidth="1"/>
    <col min="10759" max="10759" width="12" style="298" bestFit="1" customWidth="1"/>
    <col min="10760" max="10760" width="4.28515625" style="298" customWidth="1"/>
    <col min="10761" max="10761" width="11.7109375" style="298" customWidth="1"/>
    <col min="10762" max="10762" width="4.28515625" style="298" customWidth="1"/>
    <col min="10763" max="10763" width="12" style="298" bestFit="1" customWidth="1"/>
    <col min="10764" max="10764" width="4.28515625" style="298" customWidth="1"/>
    <col min="10765" max="10765" width="12" style="298" bestFit="1" customWidth="1"/>
    <col min="10766" max="10767" width="9.140625" style="298"/>
    <col min="10768" max="10768" width="4.5703125" style="298" customWidth="1"/>
    <col min="10769" max="11008" width="9.140625" style="298"/>
    <col min="11009" max="11009" width="3.140625" style="298" customWidth="1"/>
    <col min="11010" max="11010" width="5.5703125" style="298" customWidth="1"/>
    <col min="11011" max="11011" width="12" style="298" bestFit="1" customWidth="1"/>
    <col min="11012" max="11012" width="4.28515625" style="298" customWidth="1"/>
    <col min="11013" max="11013" width="9.5703125" style="298" customWidth="1"/>
    <col min="11014" max="11014" width="4.28515625" style="298" customWidth="1"/>
    <col min="11015" max="11015" width="12" style="298" bestFit="1" customWidth="1"/>
    <col min="11016" max="11016" width="4.28515625" style="298" customWidth="1"/>
    <col min="11017" max="11017" width="11.7109375" style="298" customWidth="1"/>
    <col min="11018" max="11018" width="4.28515625" style="298" customWidth="1"/>
    <col min="11019" max="11019" width="12" style="298" bestFit="1" customWidth="1"/>
    <col min="11020" max="11020" width="4.28515625" style="298" customWidth="1"/>
    <col min="11021" max="11021" width="12" style="298" bestFit="1" customWidth="1"/>
    <col min="11022" max="11023" width="9.140625" style="298"/>
    <col min="11024" max="11024" width="4.5703125" style="298" customWidth="1"/>
    <col min="11025" max="11264" width="9.140625" style="298"/>
    <col min="11265" max="11265" width="3.140625" style="298" customWidth="1"/>
    <col min="11266" max="11266" width="5.5703125" style="298" customWidth="1"/>
    <col min="11267" max="11267" width="12" style="298" bestFit="1" customWidth="1"/>
    <col min="11268" max="11268" width="4.28515625" style="298" customWidth="1"/>
    <col min="11269" max="11269" width="9.5703125" style="298" customWidth="1"/>
    <col min="11270" max="11270" width="4.28515625" style="298" customWidth="1"/>
    <col min="11271" max="11271" width="12" style="298" bestFit="1" customWidth="1"/>
    <col min="11272" max="11272" width="4.28515625" style="298" customWidth="1"/>
    <col min="11273" max="11273" width="11.7109375" style="298" customWidth="1"/>
    <col min="11274" max="11274" width="4.28515625" style="298" customWidth="1"/>
    <col min="11275" max="11275" width="12" style="298" bestFit="1" customWidth="1"/>
    <col min="11276" max="11276" width="4.28515625" style="298" customWidth="1"/>
    <col min="11277" max="11277" width="12" style="298" bestFit="1" customWidth="1"/>
    <col min="11278" max="11279" width="9.140625" style="298"/>
    <col min="11280" max="11280" width="4.5703125" style="298" customWidth="1"/>
    <col min="11281" max="11520" width="9.140625" style="298"/>
    <col min="11521" max="11521" width="3.140625" style="298" customWidth="1"/>
    <col min="11522" max="11522" width="5.5703125" style="298" customWidth="1"/>
    <col min="11523" max="11523" width="12" style="298" bestFit="1" customWidth="1"/>
    <col min="11524" max="11524" width="4.28515625" style="298" customWidth="1"/>
    <col min="11525" max="11525" width="9.5703125" style="298" customWidth="1"/>
    <col min="11526" max="11526" width="4.28515625" style="298" customWidth="1"/>
    <col min="11527" max="11527" width="12" style="298" bestFit="1" customWidth="1"/>
    <col min="11528" max="11528" width="4.28515625" style="298" customWidth="1"/>
    <col min="11529" max="11529" width="11.7109375" style="298" customWidth="1"/>
    <col min="11530" max="11530" width="4.28515625" style="298" customWidth="1"/>
    <col min="11531" max="11531" width="12" style="298" bestFit="1" customWidth="1"/>
    <col min="11532" max="11532" width="4.28515625" style="298" customWidth="1"/>
    <col min="11533" max="11533" width="12" style="298" bestFit="1" customWidth="1"/>
    <col min="11534" max="11535" width="9.140625" style="298"/>
    <col min="11536" max="11536" width="4.5703125" style="298" customWidth="1"/>
    <col min="11537" max="11776" width="9.140625" style="298"/>
    <col min="11777" max="11777" width="3.140625" style="298" customWidth="1"/>
    <col min="11778" max="11778" width="5.5703125" style="298" customWidth="1"/>
    <col min="11779" max="11779" width="12" style="298" bestFit="1" customWidth="1"/>
    <col min="11780" max="11780" width="4.28515625" style="298" customWidth="1"/>
    <col min="11781" max="11781" width="9.5703125" style="298" customWidth="1"/>
    <col min="11782" max="11782" width="4.28515625" style="298" customWidth="1"/>
    <col min="11783" max="11783" width="12" style="298" bestFit="1" customWidth="1"/>
    <col min="11784" max="11784" width="4.28515625" style="298" customWidth="1"/>
    <col min="11785" max="11785" width="11.7109375" style="298" customWidth="1"/>
    <col min="11786" max="11786" width="4.28515625" style="298" customWidth="1"/>
    <col min="11787" max="11787" width="12" style="298" bestFit="1" customWidth="1"/>
    <col min="11788" max="11788" width="4.28515625" style="298" customWidth="1"/>
    <col min="11789" max="11789" width="12" style="298" bestFit="1" customWidth="1"/>
    <col min="11790" max="11791" width="9.140625" style="298"/>
    <col min="11792" max="11792" width="4.5703125" style="298" customWidth="1"/>
    <col min="11793" max="12032" width="9.140625" style="298"/>
    <col min="12033" max="12033" width="3.140625" style="298" customWidth="1"/>
    <col min="12034" max="12034" width="5.5703125" style="298" customWidth="1"/>
    <col min="12035" max="12035" width="12" style="298" bestFit="1" customWidth="1"/>
    <col min="12036" max="12036" width="4.28515625" style="298" customWidth="1"/>
    <col min="12037" max="12037" width="9.5703125" style="298" customWidth="1"/>
    <col min="12038" max="12038" width="4.28515625" style="298" customWidth="1"/>
    <col min="12039" max="12039" width="12" style="298" bestFit="1" customWidth="1"/>
    <col min="12040" max="12040" width="4.28515625" style="298" customWidth="1"/>
    <col min="12041" max="12041" width="11.7109375" style="298" customWidth="1"/>
    <col min="12042" max="12042" width="4.28515625" style="298" customWidth="1"/>
    <col min="12043" max="12043" width="12" style="298" bestFit="1" customWidth="1"/>
    <col min="12044" max="12044" width="4.28515625" style="298" customWidth="1"/>
    <col min="12045" max="12045" width="12" style="298" bestFit="1" customWidth="1"/>
    <col min="12046" max="12047" width="9.140625" style="298"/>
    <col min="12048" max="12048" width="4.5703125" style="298" customWidth="1"/>
    <col min="12049" max="12288" width="9.140625" style="298"/>
    <col min="12289" max="12289" width="3.140625" style="298" customWidth="1"/>
    <col min="12290" max="12290" width="5.5703125" style="298" customWidth="1"/>
    <col min="12291" max="12291" width="12" style="298" bestFit="1" customWidth="1"/>
    <col min="12292" max="12292" width="4.28515625" style="298" customWidth="1"/>
    <col min="12293" max="12293" width="9.5703125" style="298" customWidth="1"/>
    <col min="12294" max="12294" width="4.28515625" style="298" customWidth="1"/>
    <col min="12295" max="12295" width="12" style="298" bestFit="1" customWidth="1"/>
    <col min="12296" max="12296" width="4.28515625" style="298" customWidth="1"/>
    <col min="12297" max="12297" width="11.7109375" style="298" customWidth="1"/>
    <col min="12298" max="12298" width="4.28515625" style="298" customWidth="1"/>
    <col min="12299" max="12299" width="12" style="298" bestFit="1" customWidth="1"/>
    <col min="12300" max="12300" width="4.28515625" style="298" customWidth="1"/>
    <col min="12301" max="12301" width="12" style="298" bestFit="1" customWidth="1"/>
    <col min="12302" max="12303" width="9.140625" style="298"/>
    <col min="12304" max="12304" width="4.5703125" style="298" customWidth="1"/>
    <col min="12305" max="12544" width="9.140625" style="298"/>
    <col min="12545" max="12545" width="3.140625" style="298" customWidth="1"/>
    <col min="12546" max="12546" width="5.5703125" style="298" customWidth="1"/>
    <col min="12547" max="12547" width="12" style="298" bestFit="1" customWidth="1"/>
    <col min="12548" max="12548" width="4.28515625" style="298" customWidth="1"/>
    <col min="12549" max="12549" width="9.5703125" style="298" customWidth="1"/>
    <col min="12550" max="12550" width="4.28515625" style="298" customWidth="1"/>
    <col min="12551" max="12551" width="12" style="298" bestFit="1" customWidth="1"/>
    <col min="12552" max="12552" width="4.28515625" style="298" customWidth="1"/>
    <col min="12553" max="12553" width="11.7109375" style="298" customWidth="1"/>
    <col min="12554" max="12554" width="4.28515625" style="298" customWidth="1"/>
    <col min="12555" max="12555" width="12" style="298" bestFit="1" customWidth="1"/>
    <col min="12556" max="12556" width="4.28515625" style="298" customWidth="1"/>
    <col min="12557" max="12557" width="12" style="298" bestFit="1" customWidth="1"/>
    <col min="12558" max="12559" width="9.140625" style="298"/>
    <col min="12560" max="12560" width="4.5703125" style="298" customWidth="1"/>
    <col min="12561" max="12800" width="9.140625" style="298"/>
    <col min="12801" max="12801" width="3.140625" style="298" customWidth="1"/>
    <col min="12802" max="12802" width="5.5703125" style="298" customWidth="1"/>
    <col min="12803" max="12803" width="12" style="298" bestFit="1" customWidth="1"/>
    <col min="12804" max="12804" width="4.28515625" style="298" customWidth="1"/>
    <col min="12805" max="12805" width="9.5703125" style="298" customWidth="1"/>
    <col min="12806" max="12806" width="4.28515625" style="298" customWidth="1"/>
    <col min="12807" max="12807" width="12" style="298" bestFit="1" customWidth="1"/>
    <col min="12808" max="12808" width="4.28515625" style="298" customWidth="1"/>
    <col min="12809" max="12809" width="11.7109375" style="298" customWidth="1"/>
    <col min="12810" max="12810" width="4.28515625" style="298" customWidth="1"/>
    <col min="12811" max="12811" width="12" style="298" bestFit="1" customWidth="1"/>
    <col min="12812" max="12812" width="4.28515625" style="298" customWidth="1"/>
    <col min="12813" max="12813" width="12" style="298" bestFit="1" customWidth="1"/>
    <col min="12814" max="12815" width="9.140625" style="298"/>
    <col min="12816" max="12816" width="4.5703125" style="298" customWidth="1"/>
    <col min="12817" max="13056" width="9.140625" style="298"/>
    <col min="13057" max="13057" width="3.140625" style="298" customWidth="1"/>
    <col min="13058" max="13058" width="5.5703125" style="298" customWidth="1"/>
    <col min="13059" max="13059" width="12" style="298" bestFit="1" customWidth="1"/>
    <col min="13060" max="13060" width="4.28515625" style="298" customWidth="1"/>
    <col min="13061" max="13061" width="9.5703125" style="298" customWidth="1"/>
    <col min="13062" max="13062" width="4.28515625" style="298" customWidth="1"/>
    <col min="13063" max="13063" width="12" style="298" bestFit="1" customWidth="1"/>
    <col min="13064" max="13064" width="4.28515625" style="298" customWidth="1"/>
    <col min="13065" max="13065" width="11.7109375" style="298" customWidth="1"/>
    <col min="13066" max="13066" width="4.28515625" style="298" customWidth="1"/>
    <col min="13067" max="13067" width="12" style="298" bestFit="1" customWidth="1"/>
    <col min="13068" max="13068" width="4.28515625" style="298" customWidth="1"/>
    <col min="13069" max="13069" width="12" style="298" bestFit="1" customWidth="1"/>
    <col min="13070" max="13071" width="9.140625" style="298"/>
    <col min="13072" max="13072" width="4.5703125" style="298" customWidth="1"/>
    <col min="13073" max="13312" width="9.140625" style="298"/>
    <col min="13313" max="13313" width="3.140625" style="298" customWidth="1"/>
    <col min="13314" max="13314" width="5.5703125" style="298" customWidth="1"/>
    <col min="13315" max="13315" width="12" style="298" bestFit="1" customWidth="1"/>
    <col min="13316" max="13316" width="4.28515625" style="298" customWidth="1"/>
    <col min="13317" max="13317" width="9.5703125" style="298" customWidth="1"/>
    <col min="13318" max="13318" width="4.28515625" style="298" customWidth="1"/>
    <col min="13319" max="13319" width="12" style="298" bestFit="1" customWidth="1"/>
    <col min="13320" max="13320" width="4.28515625" style="298" customWidth="1"/>
    <col min="13321" max="13321" width="11.7109375" style="298" customWidth="1"/>
    <col min="13322" max="13322" width="4.28515625" style="298" customWidth="1"/>
    <col min="13323" max="13323" width="12" style="298" bestFit="1" customWidth="1"/>
    <col min="13324" max="13324" width="4.28515625" style="298" customWidth="1"/>
    <col min="13325" max="13325" width="12" style="298" bestFit="1" customWidth="1"/>
    <col min="13326" max="13327" width="9.140625" style="298"/>
    <col min="13328" max="13328" width="4.5703125" style="298" customWidth="1"/>
    <col min="13329" max="13568" width="9.140625" style="298"/>
    <col min="13569" max="13569" width="3.140625" style="298" customWidth="1"/>
    <col min="13570" max="13570" width="5.5703125" style="298" customWidth="1"/>
    <col min="13571" max="13571" width="12" style="298" bestFit="1" customWidth="1"/>
    <col min="13572" max="13572" width="4.28515625" style="298" customWidth="1"/>
    <col min="13573" max="13573" width="9.5703125" style="298" customWidth="1"/>
    <col min="13574" max="13574" width="4.28515625" style="298" customWidth="1"/>
    <col min="13575" max="13575" width="12" style="298" bestFit="1" customWidth="1"/>
    <col min="13576" max="13576" width="4.28515625" style="298" customWidth="1"/>
    <col min="13577" max="13577" width="11.7109375" style="298" customWidth="1"/>
    <col min="13578" max="13578" width="4.28515625" style="298" customWidth="1"/>
    <col min="13579" max="13579" width="12" style="298" bestFit="1" customWidth="1"/>
    <col min="13580" max="13580" width="4.28515625" style="298" customWidth="1"/>
    <col min="13581" max="13581" width="12" style="298" bestFit="1" customWidth="1"/>
    <col min="13582" max="13583" width="9.140625" style="298"/>
    <col min="13584" max="13584" width="4.5703125" style="298" customWidth="1"/>
    <col min="13585" max="13824" width="9.140625" style="298"/>
    <col min="13825" max="13825" width="3.140625" style="298" customWidth="1"/>
    <col min="13826" max="13826" width="5.5703125" style="298" customWidth="1"/>
    <col min="13827" max="13827" width="12" style="298" bestFit="1" customWidth="1"/>
    <col min="13828" max="13828" width="4.28515625" style="298" customWidth="1"/>
    <col min="13829" max="13829" width="9.5703125" style="298" customWidth="1"/>
    <col min="13830" max="13830" width="4.28515625" style="298" customWidth="1"/>
    <col min="13831" max="13831" width="12" style="298" bestFit="1" customWidth="1"/>
    <col min="13832" max="13832" width="4.28515625" style="298" customWidth="1"/>
    <col min="13833" max="13833" width="11.7109375" style="298" customWidth="1"/>
    <col min="13834" max="13834" width="4.28515625" style="298" customWidth="1"/>
    <col min="13835" max="13835" width="12" style="298" bestFit="1" customWidth="1"/>
    <col min="13836" max="13836" width="4.28515625" style="298" customWidth="1"/>
    <col min="13837" max="13837" width="12" style="298" bestFit="1" customWidth="1"/>
    <col min="13838" max="13839" width="9.140625" style="298"/>
    <col min="13840" max="13840" width="4.5703125" style="298" customWidth="1"/>
    <col min="13841" max="14080" width="9.140625" style="298"/>
    <col min="14081" max="14081" width="3.140625" style="298" customWidth="1"/>
    <col min="14082" max="14082" width="5.5703125" style="298" customWidth="1"/>
    <col min="14083" max="14083" width="12" style="298" bestFit="1" customWidth="1"/>
    <col min="14084" max="14084" width="4.28515625" style="298" customWidth="1"/>
    <col min="14085" max="14085" width="9.5703125" style="298" customWidth="1"/>
    <col min="14086" max="14086" width="4.28515625" style="298" customWidth="1"/>
    <col min="14087" max="14087" width="12" style="298" bestFit="1" customWidth="1"/>
    <col min="14088" max="14088" width="4.28515625" style="298" customWidth="1"/>
    <col min="14089" max="14089" width="11.7109375" style="298" customWidth="1"/>
    <col min="14090" max="14090" width="4.28515625" style="298" customWidth="1"/>
    <col min="14091" max="14091" width="12" style="298" bestFit="1" customWidth="1"/>
    <col min="14092" max="14092" width="4.28515625" style="298" customWidth="1"/>
    <col min="14093" max="14093" width="12" style="298" bestFit="1" customWidth="1"/>
    <col min="14094" max="14095" width="9.140625" style="298"/>
    <col min="14096" max="14096" width="4.5703125" style="298" customWidth="1"/>
    <col min="14097" max="14336" width="9.140625" style="298"/>
    <col min="14337" max="14337" width="3.140625" style="298" customWidth="1"/>
    <col min="14338" max="14338" width="5.5703125" style="298" customWidth="1"/>
    <col min="14339" max="14339" width="12" style="298" bestFit="1" customWidth="1"/>
    <col min="14340" max="14340" width="4.28515625" style="298" customWidth="1"/>
    <col min="14341" max="14341" width="9.5703125" style="298" customWidth="1"/>
    <col min="14342" max="14342" width="4.28515625" style="298" customWidth="1"/>
    <col min="14343" max="14343" width="12" style="298" bestFit="1" customWidth="1"/>
    <col min="14344" max="14344" width="4.28515625" style="298" customWidth="1"/>
    <col min="14345" max="14345" width="11.7109375" style="298" customWidth="1"/>
    <col min="14346" max="14346" width="4.28515625" style="298" customWidth="1"/>
    <col min="14347" max="14347" width="12" style="298" bestFit="1" customWidth="1"/>
    <col min="14348" max="14348" width="4.28515625" style="298" customWidth="1"/>
    <col min="14349" max="14349" width="12" style="298" bestFit="1" customWidth="1"/>
    <col min="14350" max="14351" width="9.140625" style="298"/>
    <col min="14352" max="14352" width="4.5703125" style="298" customWidth="1"/>
    <col min="14353" max="14592" width="9.140625" style="298"/>
    <col min="14593" max="14593" width="3.140625" style="298" customWidth="1"/>
    <col min="14594" max="14594" width="5.5703125" style="298" customWidth="1"/>
    <col min="14595" max="14595" width="12" style="298" bestFit="1" customWidth="1"/>
    <col min="14596" max="14596" width="4.28515625" style="298" customWidth="1"/>
    <col min="14597" max="14597" width="9.5703125" style="298" customWidth="1"/>
    <col min="14598" max="14598" width="4.28515625" style="298" customWidth="1"/>
    <col min="14599" max="14599" width="12" style="298" bestFit="1" customWidth="1"/>
    <col min="14600" max="14600" width="4.28515625" style="298" customWidth="1"/>
    <col min="14601" max="14601" width="11.7109375" style="298" customWidth="1"/>
    <col min="14602" max="14602" width="4.28515625" style="298" customWidth="1"/>
    <col min="14603" max="14603" width="12" style="298" bestFit="1" customWidth="1"/>
    <col min="14604" max="14604" width="4.28515625" style="298" customWidth="1"/>
    <col min="14605" max="14605" width="12" style="298" bestFit="1" customWidth="1"/>
    <col min="14606" max="14607" width="9.140625" style="298"/>
    <col min="14608" max="14608" width="4.5703125" style="298" customWidth="1"/>
    <col min="14609" max="14848" width="9.140625" style="298"/>
    <col min="14849" max="14849" width="3.140625" style="298" customWidth="1"/>
    <col min="14850" max="14850" width="5.5703125" style="298" customWidth="1"/>
    <col min="14851" max="14851" width="12" style="298" bestFit="1" customWidth="1"/>
    <col min="14852" max="14852" width="4.28515625" style="298" customWidth="1"/>
    <col min="14853" max="14853" width="9.5703125" style="298" customWidth="1"/>
    <col min="14854" max="14854" width="4.28515625" style="298" customWidth="1"/>
    <col min="14855" max="14855" width="12" style="298" bestFit="1" customWidth="1"/>
    <col min="14856" max="14856" width="4.28515625" style="298" customWidth="1"/>
    <col min="14857" max="14857" width="11.7109375" style="298" customWidth="1"/>
    <col min="14858" max="14858" width="4.28515625" style="298" customWidth="1"/>
    <col min="14859" max="14859" width="12" style="298" bestFit="1" customWidth="1"/>
    <col min="14860" max="14860" width="4.28515625" style="298" customWidth="1"/>
    <col min="14861" max="14861" width="12" style="298" bestFit="1" customWidth="1"/>
    <col min="14862" max="14863" width="9.140625" style="298"/>
    <col min="14864" max="14864" width="4.5703125" style="298" customWidth="1"/>
    <col min="14865" max="15104" width="9.140625" style="298"/>
    <col min="15105" max="15105" width="3.140625" style="298" customWidth="1"/>
    <col min="15106" max="15106" width="5.5703125" style="298" customWidth="1"/>
    <col min="15107" max="15107" width="12" style="298" bestFit="1" customWidth="1"/>
    <col min="15108" max="15108" width="4.28515625" style="298" customWidth="1"/>
    <col min="15109" max="15109" width="9.5703125" style="298" customWidth="1"/>
    <col min="15110" max="15110" width="4.28515625" style="298" customWidth="1"/>
    <col min="15111" max="15111" width="12" style="298" bestFit="1" customWidth="1"/>
    <col min="15112" max="15112" width="4.28515625" style="298" customWidth="1"/>
    <col min="15113" max="15113" width="11.7109375" style="298" customWidth="1"/>
    <col min="15114" max="15114" width="4.28515625" style="298" customWidth="1"/>
    <col min="15115" max="15115" width="12" style="298" bestFit="1" customWidth="1"/>
    <col min="15116" max="15116" width="4.28515625" style="298" customWidth="1"/>
    <col min="15117" max="15117" width="12" style="298" bestFit="1" customWidth="1"/>
    <col min="15118" max="15119" width="9.140625" style="298"/>
    <col min="15120" max="15120" width="4.5703125" style="298" customWidth="1"/>
    <col min="15121" max="15360" width="9.140625" style="298"/>
    <col min="15361" max="15361" width="3.140625" style="298" customWidth="1"/>
    <col min="15362" max="15362" width="5.5703125" style="298" customWidth="1"/>
    <col min="15363" max="15363" width="12" style="298" bestFit="1" customWidth="1"/>
    <col min="15364" max="15364" width="4.28515625" style="298" customWidth="1"/>
    <col min="15365" max="15365" width="9.5703125" style="298" customWidth="1"/>
    <col min="15366" max="15366" width="4.28515625" style="298" customWidth="1"/>
    <col min="15367" max="15367" width="12" style="298" bestFit="1" customWidth="1"/>
    <col min="15368" max="15368" width="4.28515625" style="298" customWidth="1"/>
    <col min="15369" max="15369" width="11.7109375" style="298" customWidth="1"/>
    <col min="15370" max="15370" width="4.28515625" style="298" customWidth="1"/>
    <col min="15371" max="15371" width="12" style="298" bestFit="1" customWidth="1"/>
    <col min="15372" max="15372" width="4.28515625" style="298" customWidth="1"/>
    <col min="15373" max="15373" width="12" style="298" bestFit="1" customWidth="1"/>
    <col min="15374" max="15375" width="9.140625" style="298"/>
    <col min="15376" max="15376" width="4.5703125" style="298" customWidth="1"/>
    <col min="15377" max="15616" width="9.140625" style="298"/>
    <col min="15617" max="15617" width="3.140625" style="298" customWidth="1"/>
    <col min="15618" max="15618" width="5.5703125" style="298" customWidth="1"/>
    <col min="15619" max="15619" width="12" style="298" bestFit="1" customWidth="1"/>
    <col min="15620" max="15620" width="4.28515625" style="298" customWidth="1"/>
    <col min="15621" max="15621" width="9.5703125" style="298" customWidth="1"/>
    <col min="15622" max="15622" width="4.28515625" style="298" customWidth="1"/>
    <col min="15623" max="15623" width="12" style="298" bestFit="1" customWidth="1"/>
    <col min="15624" max="15624" width="4.28515625" style="298" customWidth="1"/>
    <col min="15625" max="15625" width="11.7109375" style="298" customWidth="1"/>
    <col min="15626" max="15626" width="4.28515625" style="298" customWidth="1"/>
    <col min="15627" max="15627" width="12" style="298" bestFit="1" customWidth="1"/>
    <col min="15628" max="15628" width="4.28515625" style="298" customWidth="1"/>
    <col min="15629" max="15629" width="12" style="298" bestFit="1" customWidth="1"/>
    <col min="15630" max="15631" width="9.140625" style="298"/>
    <col min="15632" max="15632" width="4.5703125" style="298" customWidth="1"/>
    <col min="15633" max="15872" width="9.140625" style="298"/>
    <col min="15873" max="15873" width="3.140625" style="298" customWidth="1"/>
    <col min="15874" max="15874" width="5.5703125" style="298" customWidth="1"/>
    <col min="15875" max="15875" width="12" style="298" bestFit="1" customWidth="1"/>
    <col min="15876" max="15876" width="4.28515625" style="298" customWidth="1"/>
    <col min="15877" max="15877" width="9.5703125" style="298" customWidth="1"/>
    <col min="15878" max="15878" width="4.28515625" style="298" customWidth="1"/>
    <col min="15879" max="15879" width="12" style="298" bestFit="1" customWidth="1"/>
    <col min="15880" max="15880" width="4.28515625" style="298" customWidth="1"/>
    <col min="15881" max="15881" width="11.7109375" style="298" customWidth="1"/>
    <col min="15882" max="15882" width="4.28515625" style="298" customWidth="1"/>
    <col min="15883" max="15883" width="12" style="298" bestFit="1" customWidth="1"/>
    <col min="15884" max="15884" width="4.28515625" style="298" customWidth="1"/>
    <col min="15885" max="15885" width="12" style="298" bestFit="1" customWidth="1"/>
    <col min="15886" max="15887" width="9.140625" style="298"/>
    <col min="15888" max="15888" width="4.5703125" style="298" customWidth="1"/>
    <col min="15889" max="16128" width="9.140625" style="298"/>
    <col min="16129" max="16129" width="3.140625" style="298" customWidth="1"/>
    <col min="16130" max="16130" width="5.5703125" style="298" customWidth="1"/>
    <col min="16131" max="16131" width="12" style="298" bestFit="1" customWidth="1"/>
    <col min="16132" max="16132" width="4.28515625" style="298" customWidth="1"/>
    <col min="16133" max="16133" width="9.5703125" style="298" customWidth="1"/>
    <col min="16134" max="16134" width="4.28515625" style="298" customWidth="1"/>
    <col min="16135" max="16135" width="12" style="298" bestFit="1" customWidth="1"/>
    <col min="16136" max="16136" width="4.28515625" style="298" customWidth="1"/>
    <col min="16137" max="16137" width="11.7109375" style="298" customWidth="1"/>
    <col min="16138" max="16138" width="4.28515625" style="298" customWidth="1"/>
    <col min="16139" max="16139" width="12" style="298" bestFit="1" customWidth="1"/>
    <col min="16140" max="16140" width="4.28515625" style="298" customWidth="1"/>
    <col min="16141" max="16141" width="12" style="298" bestFit="1" customWidth="1"/>
    <col min="16142" max="16143" width="9.140625" style="298"/>
    <col min="16144" max="16144" width="4.5703125" style="298" customWidth="1"/>
    <col min="16145" max="16384" width="9.140625" style="298"/>
  </cols>
  <sheetData>
    <row r="1" spans="1:16" ht="21" x14ac:dyDescent="0.2">
      <c r="A1" s="452" t="s">
        <v>277</v>
      </c>
      <c r="B1" s="452"/>
      <c r="C1" s="452"/>
      <c r="D1" s="452"/>
      <c r="E1" s="452"/>
      <c r="F1" s="452"/>
      <c r="G1" s="452"/>
      <c r="H1" s="452"/>
      <c r="I1" s="452"/>
      <c r="J1" s="452"/>
      <c r="K1" s="452"/>
      <c r="L1" s="452"/>
      <c r="M1" s="452"/>
      <c r="N1" s="452"/>
      <c r="O1" s="452"/>
      <c r="P1" s="452"/>
    </row>
    <row r="2" spans="1:16" ht="21" x14ac:dyDescent="0.2">
      <c r="A2" s="299"/>
      <c r="B2" s="299"/>
      <c r="C2" s="299"/>
      <c r="D2" s="299"/>
      <c r="E2" s="299"/>
      <c r="F2" s="299"/>
      <c r="G2" s="299"/>
      <c r="H2" s="299"/>
      <c r="I2" s="299"/>
      <c r="J2" s="299"/>
      <c r="K2" s="299"/>
      <c r="L2" s="299"/>
      <c r="M2" s="299"/>
      <c r="N2" s="299"/>
      <c r="O2" s="299"/>
      <c r="P2" s="299"/>
    </row>
    <row r="3" spans="1:16" ht="21" x14ac:dyDescent="0.2">
      <c r="A3" s="299"/>
      <c r="B3" s="299"/>
      <c r="C3" s="299"/>
      <c r="D3" s="299"/>
      <c r="E3" s="299"/>
      <c r="F3" s="299"/>
      <c r="G3" s="299"/>
      <c r="H3" s="299"/>
      <c r="I3" s="299"/>
      <c r="J3" s="299"/>
      <c r="K3" s="299"/>
      <c r="L3" s="299"/>
      <c r="M3" s="299"/>
      <c r="N3" s="299"/>
      <c r="O3" s="299"/>
      <c r="P3" s="299"/>
    </row>
    <row r="4" spans="1:16" ht="21" x14ac:dyDescent="0.2">
      <c r="A4" s="299"/>
      <c r="B4" s="299"/>
      <c r="C4" s="299"/>
      <c r="D4" s="299"/>
      <c r="E4" s="299"/>
      <c r="F4" s="299"/>
      <c r="G4" s="299"/>
      <c r="H4" s="299"/>
      <c r="I4" s="299"/>
      <c r="J4" s="300" t="s">
        <v>262</v>
      </c>
      <c r="K4" s="453" t="s">
        <v>278</v>
      </c>
      <c r="L4" s="454"/>
      <c r="M4" s="454"/>
      <c r="N4" s="454"/>
      <c r="O4" s="454"/>
      <c r="P4" s="299"/>
    </row>
    <row r="5" spans="1:16" ht="21" x14ac:dyDescent="0.2">
      <c r="A5" s="299"/>
      <c r="B5" s="299"/>
      <c r="C5" s="299"/>
      <c r="D5" s="299"/>
      <c r="E5" s="299"/>
      <c r="F5" s="299"/>
      <c r="G5" s="299"/>
      <c r="H5" s="299"/>
      <c r="I5" s="299"/>
      <c r="J5" s="299"/>
      <c r="K5" s="455" t="s">
        <v>279</v>
      </c>
      <c r="L5" s="456"/>
      <c r="M5" s="456"/>
      <c r="N5" s="456"/>
      <c r="O5" s="457"/>
      <c r="P5" s="299"/>
    </row>
    <row r="6" spans="1:16" ht="21" x14ac:dyDescent="0.2">
      <c r="A6" s="299"/>
      <c r="B6" s="299"/>
      <c r="C6" s="299"/>
      <c r="D6" s="299"/>
      <c r="E6" s="299"/>
      <c r="F6" s="299"/>
      <c r="G6" s="299"/>
      <c r="H6" s="299"/>
      <c r="I6" s="299"/>
      <c r="J6" s="299"/>
      <c r="K6" s="458" t="s">
        <v>263</v>
      </c>
      <c r="L6" s="459"/>
      <c r="M6" s="459"/>
      <c r="N6" s="459"/>
      <c r="O6" s="460"/>
      <c r="P6" s="299"/>
    </row>
    <row r="7" spans="1:16" ht="21" x14ac:dyDescent="0.2">
      <c r="A7" s="299"/>
      <c r="B7" s="299"/>
      <c r="C7" s="299"/>
      <c r="D7" s="299"/>
      <c r="E7" s="299"/>
      <c r="F7" s="299"/>
      <c r="G7" s="299"/>
      <c r="H7" s="299"/>
      <c r="I7" s="299"/>
      <c r="J7" s="299"/>
      <c r="K7" s="301"/>
      <c r="L7"/>
      <c r="M7"/>
      <c r="N7"/>
      <c r="O7"/>
      <c r="P7" s="299"/>
    </row>
    <row r="8" spans="1:16" ht="21" x14ac:dyDescent="0.2">
      <c r="A8" s="299"/>
      <c r="B8" s="299"/>
      <c r="C8" s="299"/>
      <c r="D8" s="299"/>
      <c r="E8" s="299"/>
      <c r="F8" s="299"/>
      <c r="G8" s="299"/>
      <c r="H8" s="299"/>
      <c r="I8" s="299"/>
      <c r="J8" s="299"/>
      <c r="K8" s="301"/>
      <c r="L8"/>
      <c r="M8"/>
      <c r="N8"/>
      <c r="O8"/>
      <c r="P8" s="299"/>
    </row>
    <row r="10" spans="1:16" x14ac:dyDescent="0.15">
      <c r="B10" s="302" t="s">
        <v>264</v>
      </c>
    </row>
    <row r="12" spans="1:16" x14ac:dyDescent="0.15">
      <c r="C12" s="303" t="s">
        <v>265</v>
      </c>
      <c r="D12" s="303"/>
      <c r="E12" s="303" t="s">
        <v>266</v>
      </c>
      <c r="F12" s="303"/>
      <c r="G12" s="303" t="s">
        <v>265</v>
      </c>
      <c r="H12" s="303"/>
      <c r="I12" s="303" t="s">
        <v>267</v>
      </c>
      <c r="J12" s="303"/>
      <c r="K12" s="303" t="s">
        <v>268</v>
      </c>
    </row>
    <row r="13" spans="1:16" x14ac:dyDescent="0.15">
      <c r="C13" s="450">
        <f>起工!U28/1.1</f>
        <v>0</v>
      </c>
      <c r="D13" s="421" t="s">
        <v>269</v>
      </c>
      <c r="E13" s="304">
        <v>13</v>
      </c>
      <c r="F13" s="421" t="s">
        <v>270</v>
      </c>
      <c r="G13" s="450">
        <f>C13</f>
        <v>0</v>
      </c>
      <c r="H13" s="421" t="s">
        <v>269</v>
      </c>
      <c r="I13" s="304">
        <v>8</v>
      </c>
      <c r="J13" s="421" t="s">
        <v>269</v>
      </c>
      <c r="K13" s="421">
        <v>0.83587</v>
      </c>
      <c r="L13" s="421" t="s">
        <v>281</v>
      </c>
      <c r="M13" s="450">
        <f>ROUNDDOWN(C13*E13/E14+G13*I13/I14*K13,-3)</f>
        <v>0</v>
      </c>
    </row>
    <row r="14" spans="1:16" x14ac:dyDescent="0.15">
      <c r="C14" s="450"/>
      <c r="D14" s="421"/>
      <c r="E14" s="303">
        <v>21</v>
      </c>
      <c r="F14" s="421"/>
      <c r="G14" s="450"/>
      <c r="H14" s="421"/>
      <c r="I14" s="303">
        <v>21</v>
      </c>
      <c r="J14" s="421"/>
      <c r="K14" s="421"/>
      <c r="L14" s="421"/>
      <c r="M14" s="450"/>
      <c r="N14" s="298" t="s">
        <v>282</v>
      </c>
    </row>
    <row r="15" spans="1:16" x14ac:dyDescent="0.15">
      <c r="I15" s="43"/>
    </row>
    <row r="16" spans="1:16" x14ac:dyDescent="0.15">
      <c r="L16" s="303" t="s">
        <v>161</v>
      </c>
      <c r="M16" s="305" t="s">
        <v>161</v>
      </c>
      <c r="N16" s="298" t="s">
        <v>161</v>
      </c>
    </row>
    <row r="18" spans="2:16" x14ac:dyDescent="0.15">
      <c r="C18" s="298" t="s">
        <v>272</v>
      </c>
    </row>
    <row r="19" spans="2:16" x14ac:dyDescent="0.15">
      <c r="G19" s="298" t="s">
        <v>273</v>
      </c>
      <c r="H19" s="451" t="s">
        <v>280</v>
      </c>
      <c r="I19" s="446"/>
      <c r="J19" s="446"/>
      <c r="K19" s="303" t="s">
        <v>238</v>
      </c>
      <c r="M19" s="298" t="s">
        <v>280</v>
      </c>
      <c r="O19" s="298" t="s">
        <v>283</v>
      </c>
    </row>
    <row r="20" spans="2:16" x14ac:dyDescent="0.15">
      <c r="I20" s="306">
        <f>M13</f>
        <v>0</v>
      </c>
      <c r="J20" s="303" t="s">
        <v>269</v>
      </c>
      <c r="K20" s="303">
        <v>1.1000000000000001</v>
      </c>
      <c r="L20" s="303" t="s">
        <v>271</v>
      </c>
      <c r="M20" s="307">
        <f>ROUNDDOWN(I20*K20,0)</f>
        <v>0</v>
      </c>
      <c r="N20" s="298" t="s">
        <v>284</v>
      </c>
      <c r="O20" s="309">
        <v>3483500</v>
      </c>
      <c r="P20" s="298" t="s">
        <v>47</v>
      </c>
    </row>
    <row r="23" spans="2:16" x14ac:dyDescent="0.15">
      <c r="B23" s="302" t="s">
        <v>274</v>
      </c>
    </row>
    <row r="25" spans="2:16" x14ac:dyDescent="0.15">
      <c r="I25" s="298" t="s">
        <v>286</v>
      </c>
      <c r="K25" s="298" t="s">
        <v>285</v>
      </c>
      <c r="M25" s="298" t="s">
        <v>275</v>
      </c>
    </row>
    <row r="26" spans="2:16" x14ac:dyDescent="0.15">
      <c r="I26" s="306">
        <f>C13*1.1</f>
        <v>0</v>
      </c>
      <c r="J26" s="303" t="s">
        <v>276</v>
      </c>
      <c r="K26" s="305">
        <f>M20</f>
        <v>0</v>
      </c>
      <c r="L26" s="303" t="s">
        <v>271</v>
      </c>
      <c r="M26" s="308">
        <f>I26-K26</f>
        <v>0</v>
      </c>
      <c r="N26" s="298" t="s">
        <v>47</v>
      </c>
    </row>
    <row r="27" spans="2:16" x14ac:dyDescent="0.15">
      <c r="I27" s="310" t="s">
        <v>287</v>
      </c>
    </row>
  </sheetData>
  <mergeCells count="14">
    <mergeCell ref="K13:K14"/>
    <mergeCell ref="L13:L14"/>
    <mergeCell ref="M13:M14"/>
    <mergeCell ref="H19:J19"/>
    <mergeCell ref="A1:P1"/>
    <mergeCell ref="K4:O4"/>
    <mergeCell ref="K5:O5"/>
    <mergeCell ref="K6:O6"/>
    <mergeCell ref="C13:C14"/>
    <mergeCell ref="D13:D14"/>
    <mergeCell ref="F13:F14"/>
    <mergeCell ref="G13:G14"/>
    <mergeCell ref="H13:H14"/>
    <mergeCell ref="J13:J14"/>
  </mergeCells>
  <phoneticPr fontId="2"/>
  <printOptions horizontalCentered="1" verticalCentered="1"/>
  <pageMargins left="0.70866141732283472" right="0.70866141732283472" top="0.74803149606299213" bottom="0.74803149606299213" header="0.31496062992125984" footer="0.31496062992125984"/>
  <pageSetup paperSize="9" orientation="landscape" horizont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9978-9B96-4E5C-8829-8910F30E9DA2}">
  <dimension ref="A1:P27"/>
  <sheetViews>
    <sheetView workbookViewId="0">
      <selection activeCell="K21" sqref="K21"/>
    </sheetView>
  </sheetViews>
  <sheetFormatPr defaultRowHeight="14.25" x14ac:dyDescent="0.15"/>
  <cols>
    <col min="1" max="1" width="3.140625" style="298" customWidth="1"/>
    <col min="2" max="2" width="5.5703125" style="298" customWidth="1"/>
    <col min="3" max="3" width="12" style="298" bestFit="1" customWidth="1"/>
    <col min="4" max="4" width="4.28515625" style="298" customWidth="1"/>
    <col min="5" max="5" width="9.5703125" style="298" customWidth="1"/>
    <col min="6" max="6" width="4.28515625" style="298" customWidth="1"/>
    <col min="7" max="7" width="12" style="298" bestFit="1" customWidth="1"/>
    <col min="8" max="8" width="4.28515625" style="298" customWidth="1"/>
    <col min="9" max="9" width="11.7109375" style="298" customWidth="1"/>
    <col min="10" max="10" width="4.28515625" style="298" customWidth="1"/>
    <col min="11" max="11" width="12" style="298" bestFit="1" customWidth="1"/>
    <col min="12" max="12" width="4.28515625" style="298" customWidth="1"/>
    <col min="13" max="13" width="12" style="298" bestFit="1" customWidth="1"/>
    <col min="14" max="14" width="9.140625" style="298"/>
    <col min="15" max="15" width="11.28515625" style="298" bestFit="1" customWidth="1"/>
    <col min="16" max="16" width="4.5703125" style="298" customWidth="1"/>
    <col min="17" max="256" width="9.140625" style="298"/>
    <col min="257" max="257" width="3.140625" style="298" customWidth="1"/>
    <col min="258" max="258" width="5.5703125" style="298" customWidth="1"/>
    <col min="259" max="259" width="12" style="298" bestFit="1" customWidth="1"/>
    <col min="260" max="260" width="4.28515625" style="298" customWidth="1"/>
    <col min="261" max="261" width="9.5703125" style="298" customWidth="1"/>
    <col min="262" max="262" width="4.28515625" style="298" customWidth="1"/>
    <col min="263" max="263" width="12" style="298" bestFit="1" customWidth="1"/>
    <col min="264" max="264" width="4.28515625" style="298" customWidth="1"/>
    <col min="265" max="265" width="11.7109375" style="298" customWidth="1"/>
    <col min="266" max="266" width="4.28515625" style="298" customWidth="1"/>
    <col min="267" max="267" width="12" style="298" bestFit="1" customWidth="1"/>
    <col min="268" max="268" width="4.28515625" style="298" customWidth="1"/>
    <col min="269" max="269" width="12" style="298" bestFit="1" customWidth="1"/>
    <col min="270" max="271" width="9.140625" style="298"/>
    <col min="272" max="272" width="4.5703125" style="298" customWidth="1"/>
    <col min="273" max="512" width="9.140625" style="298"/>
    <col min="513" max="513" width="3.140625" style="298" customWidth="1"/>
    <col min="514" max="514" width="5.5703125" style="298" customWidth="1"/>
    <col min="515" max="515" width="12" style="298" bestFit="1" customWidth="1"/>
    <col min="516" max="516" width="4.28515625" style="298" customWidth="1"/>
    <col min="517" max="517" width="9.5703125" style="298" customWidth="1"/>
    <col min="518" max="518" width="4.28515625" style="298" customWidth="1"/>
    <col min="519" max="519" width="12" style="298" bestFit="1" customWidth="1"/>
    <col min="520" max="520" width="4.28515625" style="298" customWidth="1"/>
    <col min="521" max="521" width="11.7109375" style="298" customWidth="1"/>
    <col min="522" max="522" width="4.28515625" style="298" customWidth="1"/>
    <col min="523" max="523" width="12" style="298" bestFit="1" customWidth="1"/>
    <col min="524" max="524" width="4.28515625" style="298" customWidth="1"/>
    <col min="525" max="525" width="12" style="298" bestFit="1" customWidth="1"/>
    <col min="526" max="527" width="9.140625" style="298"/>
    <col min="528" max="528" width="4.5703125" style="298" customWidth="1"/>
    <col min="529" max="768" width="9.140625" style="298"/>
    <col min="769" max="769" width="3.140625" style="298" customWidth="1"/>
    <col min="770" max="770" width="5.5703125" style="298" customWidth="1"/>
    <col min="771" max="771" width="12" style="298" bestFit="1" customWidth="1"/>
    <col min="772" max="772" width="4.28515625" style="298" customWidth="1"/>
    <col min="773" max="773" width="9.5703125" style="298" customWidth="1"/>
    <col min="774" max="774" width="4.28515625" style="298" customWidth="1"/>
    <col min="775" max="775" width="12" style="298" bestFit="1" customWidth="1"/>
    <col min="776" max="776" width="4.28515625" style="298" customWidth="1"/>
    <col min="777" max="777" width="11.7109375" style="298" customWidth="1"/>
    <col min="778" max="778" width="4.28515625" style="298" customWidth="1"/>
    <col min="779" max="779" width="12" style="298" bestFit="1" customWidth="1"/>
    <col min="780" max="780" width="4.28515625" style="298" customWidth="1"/>
    <col min="781" max="781" width="12" style="298" bestFit="1" customWidth="1"/>
    <col min="782" max="783" width="9.140625" style="298"/>
    <col min="784" max="784" width="4.5703125" style="298" customWidth="1"/>
    <col min="785" max="1024" width="9.140625" style="298"/>
    <col min="1025" max="1025" width="3.140625" style="298" customWidth="1"/>
    <col min="1026" max="1026" width="5.5703125" style="298" customWidth="1"/>
    <col min="1027" max="1027" width="12" style="298" bestFit="1" customWidth="1"/>
    <col min="1028" max="1028" width="4.28515625" style="298" customWidth="1"/>
    <col min="1029" max="1029" width="9.5703125" style="298" customWidth="1"/>
    <col min="1030" max="1030" width="4.28515625" style="298" customWidth="1"/>
    <col min="1031" max="1031" width="12" style="298" bestFit="1" customWidth="1"/>
    <col min="1032" max="1032" width="4.28515625" style="298" customWidth="1"/>
    <col min="1033" max="1033" width="11.7109375" style="298" customWidth="1"/>
    <col min="1034" max="1034" width="4.28515625" style="298" customWidth="1"/>
    <col min="1035" max="1035" width="12" style="298" bestFit="1" customWidth="1"/>
    <col min="1036" max="1036" width="4.28515625" style="298" customWidth="1"/>
    <col min="1037" max="1037" width="12" style="298" bestFit="1" customWidth="1"/>
    <col min="1038" max="1039" width="9.140625" style="298"/>
    <col min="1040" max="1040" width="4.5703125" style="298" customWidth="1"/>
    <col min="1041" max="1280" width="9.140625" style="298"/>
    <col min="1281" max="1281" width="3.140625" style="298" customWidth="1"/>
    <col min="1282" max="1282" width="5.5703125" style="298" customWidth="1"/>
    <col min="1283" max="1283" width="12" style="298" bestFit="1" customWidth="1"/>
    <col min="1284" max="1284" width="4.28515625" style="298" customWidth="1"/>
    <col min="1285" max="1285" width="9.5703125" style="298" customWidth="1"/>
    <col min="1286" max="1286" width="4.28515625" style="298" customWidth="1"/>
    <col min="1287" max="1287" width="12" style="298" bestFit="1" customWidth="1"/>
    <col min="1288" max="1288" width="4.28515625" style="298" customWidth="1"/>
    <col min="1289" max="1289" width="11.7109375" style="298" customWidth="1"/>
    <col min="1290" max="1290" width="4.28515625" style="298" customWidth="1"/>
    <col min="1291" max="1291" width="12" style="298" bestFit="1" customWidth="1"/>
    <col min="1292" max="1292" width="4.28515625" style="298" customWidth="1"/>
    <col min="1293" max="1293" width="12" style="298" bestFit="1" customWidth="1"/>
    <col min="1294" max="1295" width="9.140625" style="298"/>
    <col min="1296" max="1296" width="4.5703125" style="298" customWidth="1"/>
    <col min="1297" max="1536" width="9.140625" style="298"/>
    <col min="1537" max="1537" width="3.140625" style="298" customWidth="1"/>
    <col min="1538" max="1538" width="5.5703125" style="298" customWidth="1"/>
    <col min="1539" max="1539" width="12" style="298" bestFit="1" customWidth="1"/>
    <col min="1540" max="1540" width="4.28515625" style="298" customWidth="1"/>
    <col min="1541" max="1541" width="9.5703125" style="298" customWidth="1"/>
    <col min="1542" max="1542" width="4.28515625" style="298" customWidth="1"/>
    <col min="1543" max="1543" width="12" style="298" bestFit="1" customWidth="1"/>
    <col min="1544" max="1544" width="4.28515625" style="298" customWidth="1"/>
    <col min="1545" max="1545" width="11.7109375" style="298" customWidth="1"/>
    <col min="1546" max="1546" width="4.28515625" style="298" customWidth="1"/>
    <col min="1547" max="1547" width="12" style="298" bestFit="1" customWidth="1"/>
    <col min="1548" max="1548" width="4.28515625" style="298" customWidth="1"/>
    <col min="1549" max="1549" width="12" style="298" bestFit="1" customWidth="1"/>
    <col min="1550" max="1551" width="9.140625" style="298"/>
    <col min="1552" max="1552" width="4.5703125" style="298" customWidth="1"/>
    <col min="1553" max="1792" width="9.140625" style="298"/>
    <col min="1793" max="1793" width="3.140625" style="298" customWidth="1"/>
    <col min="1794" max="1794" width="5.5703125" style="298" customWidth="1"/>
    <col min="1795" max="1795" width="12" style="298" bestFit="1" customWidth="1"/>
    <col min="1796" max="1796" width="4.28515625" style="298" customWidth="1"/>
    <col min="1797" max="1797" width="9.5703125" style="298" customWidth="1"/>
    <col min="1798" max="1798" width="4.28515625" style="298" customWidth="1"/>
    <col min="1799" max="1799" width="12" style="298" bestFit="1" customWidth="1"/>
    <col min="1800" max="1800" width="4.28515625" style="298" customWidth="1"/>
    <col min="1801" max="1801" width="11.7109375" style="298" customWidth="1"/>
    <col min="1802" max="1802" width="4.28515625" style="298" customWidth="1"/>
    <col min="1803" max="1803" width="12" style="298" bestFit="1" customWidth="1"/>
    <col min="1804" max="1804" width="4.28515625" style="298" customWidth="1"/>
    <col min="1805" max="1805" width="12" style="298" bestFit="1" customWidth="1"/>
    <col min="1806" max="1807" width="9.140625" style="298"/>
    <col min="1808" max="1808" width="4.5703125" style="298" customWidth="1"/>
    <col min="1809" max="2048" width="9.140625" style="298"/>
    <col min="2049" max="2049" width="3.140625" style="298" customWidth="1"/>
    <col min="2050" max="2050" width="5.5703125" style="298" customWidth="1"/>
    <col min="2051" max="2051" width="12" style="298" bestFit="1" customWidth="1"/>
    <col min="2052" max="2052" width="4.28515625" style="298" customWidth="1"/>
    <col min="2053" max="2053" width="9.5703125" style="298" customWidth="1"/>
    <col min="2054" max="2054" width="4.28515625" style="298" customWidth="1"/>
    <col min="2055" max="2055" width="12" style="298" bestFit="1" customWidth="1"/>
    <col min="2056" max="2056" width="4.28515625" style="298" customWidth="1"/>
    <col min="2057" max="2057" width="11.7109375" style="298" customWidth="1"/>
    <col min="2058" max="2058" width="4.28515625" style="298" customWidth="1"/>
    <col min="2059" max="2059" width="12" style="298" bestFit="1" customWidth="1"/>
    <col min="2060" max="2060" width="4.28515625" style="298" customWidth="1"/>
    <col min="2061" max="2061" width="12" style="298" bestFit="1" customWidth="1"/>
    <col min="2062" max="2063" width="9.140625" style="298"/>
    <col min="2064" max="2064" width="4.5703125" style="298" customWidth="1"/>
    <col min="2065" max="2304" width="9.140625" style="298"/>
    <col min="2305" max="2305" width="3.140625" style="298" customWidth="1"/>
    <col min="2306" max="2306" width="5.5703125" style="298" customWidth="1"/>
    <col min="2307" max="2307" width="12" style="298" bestFit="1" customWidth="1"/>
    <col min="2308" max="2308" width="4.28515625" style="298" customWidth="1"/>
    <col min="2309" max="2309" width="9.5703125" style="298" customWidth="1"/>
    <col min="2310" max="2310" width="4.28515625" style="298" customWidth="1"/>
    <col min="2311" max="2311" width="12" style="298" bestFit="1" customWidth="1"/>
    <col min="2312" max="2312" width="4.28515625" style="298" customWidth="1"/>
    <col min="2313" max="2313" width="11.7109375" style="298" customWidth="1"/>
    <col min="2314" max="2314" width="4.28515625" style="298" customWidth="1"/>
    <col min="2315" max="2315" width="12" style="298" bestFit="1" customWidth="1"/>
    <col min="2316" max="2316" width="4.28515625" style="298" customWidth="1"/>
    <col min="2317" max="2317" width="12" style="298" bestFit="1" customWidth="1"/>
    <col min="2318" max="2319" width="9.140625" style="298"/>
    <col min="2320" max="2320" width="4.5703125" style="298" customWidth="1"/>
    <col min="2321" max="2560" width="9.140625" style="298"/>
    <col min="2561" max="2561" width="3.140625" style="298" customWidth="1"/>
    <col min="2562" max="2562" width="5.5703125" style="298" customWidth="1"/>
    <col min="2563" max="2563" width="12" style="298" bestFit="1" customWidth="1"/>
    <col min="2564" max="2564" width="4.28515625" style="298" customWidth="1"/>
    <col min="2565" max="2565" width="9.5703125" style="298" customWidth="1"/>
    <col min="2566" max="2566" width="4.28515625" style="298" customWidth="1"/>
    <col min="2567" max="2567" width="12" style="298" bestFit="1" customWidth="1"/>
    <col min="2568" max="2568" width="4.28515625" style="298" customWidth="1"/>
    <col min="2569" max="2569" width="11.7109375" style="298" customWidth="1"/>
    <col min="2570" max="2570" width="4.28515625" style="298" customWidth="1"/>
    <col min="2571" max="2571" width="12" style="298" bestFit="1" customWidth="1"/>
    <col min="2572" max="2572" width="4.28515625" style="298" customWidth="1"/>
    <col min="2573" max="2573" width="12" style="298" bestFit="1" customWidth="1"/>
    <col min="2574" max="2575" width="9.140625" style="298"/>
    <col min="2576" max="2576" width="4.5703125" style="298" customWidth="1"/>
    <col min="2577" max="2816" width="9.140625" style="298"/>
    <col min="2817" max="2817" width="3.140625" style="298" customWidth="1"/>
    <col min="2818" max="2818" width="5.5703125" style="298" customWidth="1"/>
    <col min="2819" max="2819" width="12" style="298" bestFit="1" customWidth="1"/>
    <col min="2820" max="2820" width="4.28515625" style="298" customWidth="1"/>
    <col min="2821" max="2821" width="9.5703125" style="298" customWidth="1"/>
    <col min="2822" max="2822" width="4.28515625" style="298" customWidth="1"/>
    <col min="2823" max="2823" width="12" style="298" bestFit="1" customWidth="1"/>
    <col min="2824" max="2824" width="4.28515625" style="298" customWidth="1"/>
    <col min="2825" max="2825" width="11.7109375" style="298" customWidth="1"/>
    <col min="2826" max="2826" width="4.28515625" style="298" customWidth="1"/>
    <col min="2827" max="2827" width="12" style="298" bestFit="1" customWidth="1"/>
    <col min="2828" max="2828" width="4.28515625" style="298" customWidth="1"/>
    <col min="2829" max="2829" width="12" style="298" bestFit="1" customWidth="1"/>
    <col min="2830" max="2831" width="9.140625" style="298"/>
    <col min="2832" max="2832" width="4.5703125" style="298" customWidth="1"/>
    <col min="2833" max="3072" width="9.140625" style="298"/>
    <col min="3073" max="3073" width="3.140625" style="298" customWidth="1"/>
    <col min="3074" max="3074" width="5.5703125" style="298" customWidth="1"/>
    <col min="3075" max="3075" width="12" style="298" bestFit="1" customWidth="1"/>
    <col min="3076" max="3076" width="4.28515625" style="298" customWidth="1"/>
    <col min="3077" max="3077" width="9.5703125" style="298" customWidth="1"/>
    <col min="3078" max="3078" width="4.28515625" style="298" customWidth="1"/>
    <col min="3079" max="3079" width="12" style="298" bestFit="1" customWidth="1"/>
    <col min="3080" max="3080" width="4.28515625" style="298" customWidth="1"/>
    <col min="3081" max="3081" width="11.7109375" style="298" customWidth="1"/>
    <col min="3082" max="3082" width="4.28515625" style="298" customWidth="1"/>
    <col min="3083" max="3083" width="12" style="298" bestFit="1" customWidth="1"/>
    <col min="3084" max="3084" width="4.28515625" style="298" customWidth="1"/>
    <col min="3085" max="3085" width="12" style="298" bestFit="1" customWidth="1"/>
    <col min="3086" max="3087" width="9.140625" style="298"/>
    <col min="3088" max="3088" width="4.5703125" style="298" customWidth="1"/>
    <col min="3089" max="3328" width="9.140625" style="298"/>
    <col min="3329" max="3329" width="3.140625" style="298" customWidth="1"/>
    <col min="3330" max="3330" width="5.5703125" style="298" customWidth="1"/>
    <col min="3331" max="3331" width="12" style="298" bestFit="1" customWidth="1"/>
    <col min="3332" max="3332" width="4.28515625" style="298" customWidth="1"/>
    <col min="3333" max="3333" width="9.5703125" style="298" customWidth="1"/>
    <col min="3334" max="3334" width="4.28515625" style="298" customWidth="1"/>
    <col min="3335" max="3335" width="12" style="298" bestFit="1" customWidth="1"/>
    <col min="3336" max="3336" width="4.28515625" style="298" customWidth="1"/>
    <col min="3337" max="3337" width="11.7109375" style="298" customWidth="1"/>
    <col min="3338" max="3338" width="4.28515625" style="298" customWidth="1"/>
    <col min="3339" max="3339" width="12" style="298" bestFit="1" customWidth="1"/>
    <col min="3340" max="3340" width="4.28515625" style="298" customWidth="1"/>
    <col min="3341" max="3341" width="12" style="298" bestFit="1" customWidth="1"/>
    <col min="3342" max="3343" width="9.140625" style="298"/>
    <col min="3344" max="3344" width="4.5703125" style="298" customWidth="1"/>
    <col min="3345" max="3584" width="9.140625" style="298"/>
    <col min="3585" max="3585" width="3.140625" style="298" customWidth="1"/>
    <col min="3586" max="3586" width="5.5703125" style="298" customWidth="1"/>
    <col min="3587" max="3587" width="12" style="298" bestFit="1" customWidth="1"/>
    <col min="3588" max="3588" width="4.28515625" style="298" customWidth="1"/>
    <col min="3589" max="3589" width="9.5703125" style="298" customWidth="1"/>
    <col min="3590" max="3590" width="4.28515625" style="298" customWidth="1"/>
    <col min="3591" max="3591" width="12" style="298" bestFit="1" customWidth="1"/>
    <col min="3592" max="3592" width="4.28515625" style="298" customWidth="1"/>
    <col min="3593" max="3593" width="11.7109375" style="298" customWidth="1"/>
    <col min="3594" max="3594" width="4.28515625" style="298" customWidth="1"/>
    <col min="3595" max="3595" width="12" style="298" bestFit="1" customWidth="1"/>
    <col min="3596" max="3596" width="4.28515625" style="298" customWidth="1"/>
    <col min="3597" max="3597" width="12" style="298" bestFit="1" customWidth="1"/>
    <col min="3598" max="3599" width="9.140625" style="298"/>
    <col min="3600" max="3600" width="4.5703125" style="298" customWidth="1"/>
    <col min="3601" max="3840" width="9.140625" style="298"/>
    <col min="3841" max="3841" width="3.140625" style="298" customWidth="1"/>
    <col min="3842" max="3842" width="5.5703125" style="298" customWidth="1"/>
    <col min="3843" max="3843" width="12" style="298" bestFit="1" customWidth="1"/>
    <col min="3844" max="3844" width="4.28515625" style="298" customWidth="1"/>
    <col min="3845" max="3845" width="9.5703125" style="298" customWidth="1"/>
    <col min="3846" max="3846" width="4.28515625" style="298" customWidth="1"/>
    <col min="3847" max="3847" width="12" style="298" bestFit="1" customWidth="1"/>
    <col min="3848" max="3848" width="4.28515625" style="298" customWidth="1"/>
    <col min="3849" max="3849" width="11.7109375" style="298" customWidth="1"/>
    <col min="3850" max="3850" width="4.28515625" style="298" customWidth="1"/>
    <col min="3851" max="3851" width="12" style="298" bestFit="1" customWidth="1"/>
    <col min="3852" max="3852" width="4.28515625" style="298" customWidth="1"/>
    <col min="3853" max="3853" width="12" style="298" bestFit="1" customWidth="1"/>
    <col min="3854" max="3855" width="9.140625" style="298"/>
    <col min="3856" max="3856" width="4.5703125" style="298" customWidth="1"/>
    <col min="3857" max="4096" width="9.140625" style="298"/>
    <col min="4097" max="4097" width="3.140625" style="298" customWidth="1"/>
    <col min="4098" max="4098" width="5.5703125" style="298" customWidth="1"/>
    <col min="4099" max="4099" width="12" style="298" bestFit="1" customWidth="1"/>
    <col min="4100" max="4100" width="4.28515625" style="298" customWidth="1"/>
    <col min="4101" max="4101" width="9.5703125" style="298" customWidth="1"/>
    <col min="4102" max="4102" width="4.28515625" style="298" customWidth="1"/>
    <col min="4103" max="4103" width="12" style="298" bestFit="1" customWidth="1"/>
    <col min="4104" max="4104" width="4.28515625" style="298" customWidth="1"/>
    <col min="4105" max="4105" width="11.7109375" style="298" customWidth="1"/>
    <col min="4106" max="4106" width="4.28515625" style="298" customWidth="1"/>
    <col min="4107" max="4107" width="12" style="298" bestFit="1" customWidth="1"/>
    <col min="4108" max="4108" width="4.28515625" style="298" customWidth="1"/>
    <col min="4109" max="4109" width="12" style="298" bestFit="1" customWidth="1"/>
    <col min="4110" max="4111" width="9.140625" style="298"/>
    <col min="4112" max="4112" width="4.5703125" style="298" customWidth="1"/>
    <col min="4113" max="4352" width="9.140625" style="298"/>
    <col min="4353" max="4353" width="3.140625" style="298" customWidth="1"/>
    <col min="4354" max="4354" width="5.5703125" style="298" customWidth="1"/>
    <col min="4355" max="4355" width="12" style="298" bestFit="1" customWidth="1"/>
    <col min="4356" max="4356" width="4.28515625" style="298" customWidth="1"/>
    <col min="4357" max="4357" width="9.5703125" style="298" customWidth="1"/>
    <col min="4358" max="4358" width="4.28515625" style="298" customWidth="1"/>
    <col min="4359" max="4359" width="12" style="298" bestFit="1" customWidth="1"/>
    <col min="4360" max="4360" width="4.28515625" style="298" customWidth="1"/>
    <col min="4361" max="4361" width="11.7109375" style="298" customWidth="1"/>
    <col min="4362" max="4362" width="4.28515625" style="298" customWidth="1"/>
    <col min="4363" max="4363" width="12" style="298" bestFit="1" customWidth="1"/>
    <col min="4364" max="4364" width="4.28515625" style="298" customWidth="1"/>
    <col min="4365" max="4365" width="12" style="298" bestFit="1" customWidth="1"/>
    <col min="4366" max="4367" width="9.140625" style="298"/>
    <col min="4368" max="4368" width="4.5703125" style="298" customWidth="1"/>
    <col min="4369" max="4608" width="9.140625" style="298"/>
    <col min="4609" max="4609" width="3.140625" style="298" customWidth="1"/>
    <col min="4610" max="4610" width="5.5703125" style="298" customWidth="1"/>
    <col min="4611" max="4611" width="12" style="298" bestFit="1" customWidth="1"/>
    <col min="4612" max="4612" width="4.28515625" style="298" customWidth="1"/>
    <col min="4613" max="4613" width="9.5703125" style="298" customWidth="1"/>
    <col min="4614" max="4614" width="4.28515625" style="298" customWidth="1"/>
    <col min="4615" max="4615" width="12" style="298" bestFit="1" customWidth="1"/>
    <col min="4616" max="4616" width="4.28515625" style="298" customWidth="1"/>
    <col min="4617" max="4617" width="11.7109375" style="298" customWidth="1"/>
    <col min="4618" max="4618" width="4.28515625" style="298" customWidth="1"/>
    <col min="4619" max="4619" width="12" style="298" bestFit="1" customWidth="1"/>
    <col min="4620" max="4620" width="4.28515625" style="298" customWidth="1"/>
    <col min="4621" max="4621" width="12" style="298" bestFit="1" customWidth="1"/>
    <col min="4622" max="4623" width="9.140625" style="298"/>
    <col min="4624" max="4624" width="4.5703125" style="298" customWidth="1"/>
    <col min="4625" max="4864" width="9.140625" style="298"/>
    <col min="4865" max="4865" width="3.140625" style="298" customWidth="1"/>
    <col min="4866" max="4866" width="5.5703125" style="298" customWidth="1"/>
    <col min="4867" max="4867" width="12" style="298" bestFit="1" customWidth="1"/>
    <col min="4868" max="4868" width="4.28515625" style="298" customWidth="1"/>
    <col min="4869" max="4869" width="9.5703125" style="298" customWidth="1"/>
    <col min="4870" max="4870" width="4.28515625" style="298" customWidth="1"/>
    <col min="4871" max="4871" width="12" style="298" bestFit="1" customWidth="1"/>
    <col min="4872" max="4872" width="4.28515625" style="298" customWidth="1"/>
    <col min="4873" max="4873" width="11.7109375" style="298" customWidth="1"/>
    <col min="4874" max="4874" width="4.28515625" style="298" customWidth="1"/>
    <col min="4875" max="4875" width="12" style="298" bestFit="1" customWidth="1"/>
    <col min="4876" max="4876" width="4.28515625" style="298" customWidth="1"/>
    <col min="4877" max="4877" width="12" style="298" bestFit="1" customWidth="1"/>
    <col min="4878" max="4879" width="9.140625" style="298"/>
    <col min="4880" max="4880" width="4.5703125" style="298" customWidth="1"/>
    <col min="4881" max="5120" width="9.140625" style="298"/>
    <col min="5121" max="5121" width="3.140625" style="298" customWidth="1"/>
    <col min="5122" max="5122" width="5.5703125" style="298" customWidth="1"/>
    <col min="5123" max="5123" width="12" style="298" bestFit="1" customWidth="1"/>
    <col min="5124" max="5124" width="4.28515625" style="298" customWidth="1"/>
    <col min="5125" max="5125" width="9.5703125" style="298" customWidth="1"/>
    <col min="5126" max="5126" width="4.28515625" style="298" customWidth="1"/>
    <col min="5127" max="5127" width="12" style="298" bestFit="1" customWidth="1"/>
    <col min="5128" max="5128" width="4.28515625" style="298" customWidth="1"/>
    <col min="5129" max="5129" width="11.7109375" style="298" customWidth="1"/>
    <col min="5130" max="5130" width="4.28515625" style="298" customWidth="1"/>
    <col min="5131" max="5131" width="12" style="298" bestFit="1" customWidth="1"/>
    <col min="5132" max="5132" width="4.28515625" style="298" customWidth="1"/>
    <col min="5133" max="5133" width="12" style="298" bestFit="1" customWidth="1"/>
    <col min="5134" max="5135" width="9.140625" style="298"/>
    <col min="5136" max="5136" width="4.5703125" style="298" customWidth="1"/>
    <col min="5137" max="5376" width="9.140625" style="298"/>
    <col min="5377" max="5377" width="3.140625" style="298" customWidth="1"/>
    <col min="5378" max="5378" width="5.5703125" style="298" customWidth="1"/>
    <col min="5379" max="5379" width="12" style="298" bestFit="1" customWidth="1"/>
    <col min="5380" max="5380" width="4.28515625" style="298" customWidth="1"/>
    <col min="5381" max="5381" width="9.5703125" style="298" customWidth="1"/>
    <col min="5382" max="5382" width="4.28515625" style="298" customWidth="1"/>
    <col min="5383" max="5383" width="12" style="298" bestFit="1" customWidth="1"/>
    <col min="5384" max="5384" width="4.28515625" style="298" customWidth="1"/>
    <col min="5385" max="5385" width="11.7109375" style="298" customWidth="1"/>
    <col min="5386" max="5386" width="4.28515625" style="298" customWidth="1"/>
    <col min="5387" max="5387" width="12" style="298" bestFit="1" customWidth="1"/>
    <col min="5388" max="5388" width="4.28515625" style="298" customWidth="1"/>
    <col min="5389" max="5389" width="12" style="298" bestFit="1" customWidth="1"/>
    <col min="5390" max="5391" width="9.140625" style="298"/>
    <col min="5392" max="5392" width="4.5703125" style="298" customWidth="1"/>
    <col min="5393" max="5632" width="9.140625" style="298"/>
    <col min="5633" max="5633" width="3.140625" style="298" customWidth="1"/>
    <col min="5634" max="5634" width="5.5703125" style="298" customWidth="1"/>
    <col min="5635" max="5635" width="12" style="298" bestFit="1" customWidth="1"/>
    <col min="5636" max="5636" width="4.28515625" style="298" customWidth="1"/>
    <col min="5637" max="5637" width="9.5703125" style="298" customWidth="1"/>
    <col min="5638" max="5638" width="4.28515625" style="298" customWidth="1"/>
    <col min="5639" max="5639" width="12" style="298" bestFit="1" customWidth="1"/>
    <col min="5640" max="5640" width="4.28515625" style="298" customWidth="1"/>
    <col min="5641" max="5641" width="11.7109375" style="298" customWidth="1"/>
    <col min="5642" max="5642" width="4.28515625" style="298" customWidth="1"/>
    <col min="5643" max="5643" width="12" style="298" bestFit="1" customWidth="1"/>
    <col min="5644" max="5644" width="4.28515625" style="298" customWidth="1"/>
    <col min="5645" max="5645" width="12" style="298" bestFit="1" customWidth="1"/>
    <col min="5646" max="5647" width="9.140625" style="298"/>
    <col min="5648" max="5648" width="4.5703125" style="298" customWidth="1"/>
    <col min="5649" max="5888" width="9.140625" style="298"/>
    <col min="5889" max="5889" width="3.140625" style="298" customWidth="1"/>
    <col min="5890" max="5890" width="5.5703125" style="298" customWidth="1"/>
    <col min="5891" max="5891" width="12" style="298" bestFit="1" customWidth="1"/>
    <col min="5892" max="5892" width="4.28515625" style="298" customWidth="1"/>
    <col min="5893" max="5893" width="9.5703125" style="298" customWidth="1"/>
    <col min="5894" max="5894" width="4.28515625" style="298" customWidth="1"/>
    <col min="5895" max="5895" width="12" style="298" bestFit="1" customWidth="1"/>
    <col min="5896" max="5896" width="4.28515625" style="298" customWidth="1"/>
    <col min="5897" max="5897" width="11.7109375" style="298" customWidth="1"/>
    <col min="5898" max="5898" width="4.28515625" style="298" customWidth="1"/>
    <col min="5899" max="5899" width="12" style="298" bestFit="1" customWidth="1"/>
    <col min="5900" max="5900" width="4.28515625" style="298" customWidth="1"/>
    <col min="5901" max="5901" width="12" style="298" bestFit="1" customWidth="1"/>
    <col min="5902" max="5903" width="9.140625" style="298"/>
    <col min="5904" max="5904" width="4.5703125" style="298" customWidth="1"/>
    <col min="5905" max="6144" width="9.140625" style="298"/>
    <col min="6145" max="6145" width="3.140625" style="298" customWidth="1"/>
    <col min="6146" max="6146" width="5.5703125" style="298" customWidth="1"/>
    <col min="6147" max="6147" width="12" style="298" bestFit="1" customWidth="1"/>
    <col min="6148" max="6148" width="4.28515625" style="298" customWidth="1"/>
    <col min="6149" max="6149" width="9.5703125" style="298" customWidth="1"/>
    <col min="6150" max="6150" width="4.28515625" style="298" customWidth="1"/>
    <col min="6151" max="6151" width="12" style="298" bestFit="1" customWidth="1"/>
    <col min="6152" max="6152" width="4.28515625" style="298" customWidth="1"/>
    <col min="6153" max="6153" width="11.7109375" style="298" customWidth="1"/>
    <col min="6154" max="6154" width="4.28515625" style="298" customWidth="1"/>
    <col min="6155" max="6155" width="12" style="298" bestFit="1" customWidth="1"/>
    <col min="6156" max="6156" width="4.28515625" style="298" customWidth="1"/>
    <col min="6157" max="6157" width="12" style="298" bestFit="1" customWidth="1"/>
    <col min="6158" max="6159" width="9.140625" style="298"/>
    <col min="6160" max="6160" width="4.5703125" style="298" customWidth="1"/>
    <col min="6161" max="6400" width="9.140625" style="298"/>
    <col min="6401" max="6401" width="3.140625" style="298" customWidth="1"/>
    <col min="6402" max="6402" width="5.5703125" style="298" customWidth="1"/>
    <col min="6403" max="6403" width="12" style="298" bestFit="1" customWidth="1"/>
    <col min="6404" max="6404" width="4.28515625" style="298" customWidth="1"/>
    <col min="6405" max="6405" width="9.5703125" style="298" customWidth="1"/>
    <col min="6406" max="6406" width="4.28515625" style="298" customWidth="1"/>
    <col min="6407" max="6407" width="12" style="298" bestFit="1" customWidth="1"/>
    <col min="6408" max="6408" width="4.28515625" style="298" customWidth="1"/>
    <col min="6409" max="6409" width="11.7109375" style="298" customWidth="1"/>
    <col min="6410" max="6410" width="4.28515625" style="298" customWidth="1"/>
    <col min="6411" max="6411" width="12" style="298" bestFit="1" customWidth="1"/>
    <col min="6412" max="6412" width="4.28515625" style="298" customWidth="1"/>
    <col min="6413" max="6413" width="12" style="298" bestFit="1" customWidth="1"/>
    <col min="6414" max="6415" width="9.140625" style="298"/>
    <col min="6416" max="6416" width="4.5703125" style="298" customWidth="1"/>
    <col min="6417" max="6656" width="9.140625" style="298"/>
    <col min="6657" max="6657" width="3.140625" style="298" customWidth="1"/>
    <col min="6658" max="6658" width="5.5703125" style="298" customWidth="1"/>
    <col min="6659" max="6659" width="12" style="298" bestFit="1" customWidth="1"/>
    <col min="6660" max="6660" width="4.28515625" style="298" customWidth="1"/>
    <col min="6661" max="6661" width="9.5703125" style="298" customWidth="1"/>
    <col min="6662" max="6662" width="4.28515625" style="298" customWidth="1"/>
    <col min="6663" max="6663" width="12" style="298" bestFit="1" customWidth="1"/>
    <col min="6664" max="6664" width="4.28515625" style="298" customWidth="1"/>
    <col min="6665" max="6665" width="11.7109375" style="298" customWidth="1"/>
    <col min="6666" max="6666" width="4.28515625" style="298" customWidth="1"/>
    <col min="6667" max="6667" width="12" style="298" bestFit="1" customWidth="1"/>
    <col min="6668" max="6668" width="4.28515625" style="298" customWidth="1"/>
    <col min="6669" max="6669" width="12" style="298" bestFit="1" customWidth="1"/>
    <col min="6670" max="6671" width="9.140625" style="298"/>
    <col min="6672" max="6672" width="4.5703125" style="298" customWidth="1"/>
    <col min="6673" max="6912" width="9.140625" style="298"/>
    <col min="6913" max="6913" width="3.140625" style="298" customWidth="1"/>
    <col min="6914" max="6914" width="5.5703125" style="298" customWidth="1"/>
    <col min="6915" max="6915" width="12" style="298" bestFit="1" customWidth="1"/>
    <col min="6916" max="6916" width="4.28515625" style="298" customWidth="1"/>
    <col min="6917" max="6917" width="9.5703125" style="298" customWidth="1"/>
    <col min="6918" max="6918" width="4.28515625" style="298" customWidth="1"/>
    <col min="6919" max="6919" width="12" style="298" bestFit="1" customWidth="1"/>
    <col min="6920" max="6920" width="4.28515625" style="298" customWidth="1"/>
    <col min="6921" max="6921" width="11.7109375" style="298" customWidth="1"/>
    <col min="6922" max="6922" width="4.28515625" style="298" customWidth="1"/>
    <col min="6923" max="6923" width="12" style="298" bestFit="1" customWidth="1"/>
    <col min="6924" max="6924" width="4.28515625" style="298" customWidth="1"/>
    <col min="6925" max="6925" width="12" style="298" bestFit="1" customWidth="1"/>
    <col min="6926" max="6927" width="9.140625" style="298"/>
    <col min="6928" max="6928" width="4.5703125" style="298" customWidth="1"/>
    <col min="6929" max="7168" width="9.140625" style="298"/>
    <col min="7169" max="7169" width="3.140625" style="298" customWidth="1"/>
    <col min="7170" max="7170" width="5.5703125" style="298" customWidth="1"/>
    <col min="7171" max="7171" width="12" style="298" bestFit="1" customWidth="1"/>
    <col min="7172" max="7172" width="4.28515625" style="298" customWidth="1"/>
    <col min="7173" max="7173" width="9.5703125" style="298" customWidth="1"/>
    <col min="7174" max="7174" width="4.28515625" style="298" customWidth="1"/>
    <col min="7175" max="7175" width="12" style="298" bestFit="1" customWidth="1"/>
    <col min="7176" max="7176" width="4.28515625" style="298" customWidth="1"/>
    <col min="7177" max="7177" width="11.7109375" style="298" customWidth="1"/>
    <col min="7178" max="7178" width="4.28515625" style="298" customWidth="1"/>
    <col min="7179" max="7179" width="12" style="298" bestFit="1" customWidth="1"/>
    <col min="7180" max="7180" width="4.28515625" style="298" customWidth="1"/>
    <col min="7181" max="7181" width="12" style="298" bestFit="1" customWidth="1"/>
    <col min="7182" max="7183" width="9.140625" style="298"/>
    <col min="7184" max="7184" width="4.5703125" style="298" customWidth="1"/>
    <col min="7185" max="7424" width="9.140625" style="298"/>
    <col min="7425" max="7425" width="3.140625" style="298" customWidth="1"/>
    <col min="7426" max="7426" width="5.5703125" style="298" customWidth="1"/>
    <col min="7427" max="7427" width="12" style="298" bestFit="1" customWidth="1"/>
    <col min="7428" max="7428" width="4.28515625" style="298" customWidth="1"/>
    <col min="7429" max="7429" width="9.5703125" style="298" customWidth="1"/>
    <col min="7430" max="7430" width="4.28515625" style="298" customWidth="1"/>
    <col min="7431" max="7431" width="12" style="298" bestFit="1" customWidth="1"/>
    <col min="7432" max="7432" width="4.28515625" style="298" customWidth="1"/>
    <col min="7433" max="7433" width="11.7109375" style="298" customWidth="1"/>
    <col min="7434" max="7434" width="4.28515625" style="298" customWidth="1"/>
    <col min="7435" max="7435" width="12" style="298" bestFit="1" customWidth="1"/>
    <col min="7436" max="7436" width="4.28515625" style="298" customWidth="1"/>
    <col min="7437" max="7437" width="12" style="298" bestFit="1" customWidth="1"/>
    <col min="7438" max="7439" width="9.140625" style="298"/>
    <col min="7440" max="7440" width="4.5703125" style="298" customWidth="1"/>
    <col min="7441" max="7680" width="9.140625" style="298"/>
    <col min="7681" max="7681" width="3.140625" style="298" customWidth="1"/>
    <col min="7682" max="7682" width="5.5703125" style="298" customWidth="1"/>
    <col min="7683" max="7683" width="12" style="298" bestFit="1" customWidth="1"/>
    <col min="7684" max="7684" width="4.28515625" style="298" customWidth="1"/>
    <col min="7685" max="7685" width="9.5703125" style="298" customWidth="1"/>
    <col min="7686" max="7686" width="4.28515625" style="298" customWidth="1"/>
    <col min="7687" max="7687" width="12" style="298" bestFit="1" customWidth="1"/>
    <col min="7688" max="7688" width="4.28515625" style="298" customWidth="1"/>
    <col min="7689" max="7689" width="11.7109375" style="298" customWidth="1"/>
    <col min="7690" max="7690" width="4.28515625" style="298" customWidth="1"/>
    <col min="7691" max="7691" width="12" style="298" bestFit="1" customWidth="1"/>
    <col min="7692" max="7692" width="4.28515625" style="298" customWidth="1"/>
    <col min="7693" max="7693" width="12" style="298" bestFit="1" customWidth="1"/>
    <col min="7694" max="7695" width="9.140625" style="298"/>
    <col min="7696" max="7696" width="4.5703125" style="298" customWidth="1"/>
    <col min="7697" max="7936" width="9.140625" style="298"/>
    <col min="7937" max="7937" width="3.140625" style="298" customWidth="1"/>
    <col min="7938" max="7938" width="5.5703125" style="298" customWidth="1"/>
    <col min="7939" max="7939" width="12" style="298" bestFit="1" customWidth="1"/>
    <col min="7940" max="7940" width="4.28515625" style="298" customWidth="1"/>
    <col min="7941" max="7941" width="9.5703125" style="298" customWidth="1"/>
    <col min="7942" max="7942" width="4.28515625" style="298" customWidth="1"/>
    <col min="7943" max="7943" width="12" style="298" bestFit="1" customWidth="1"/>
    <col min="7944" max="7944" width="4.28515625" style="298" customWidth="1"/>
    <col min="7945" max="7945" width="11.7109375" style="298" customWidth="1"/>
    <col min="7946" max="7946" width="4.28515625" style="298" customWidth="1"/>
    <col min="7947" max="7947" width="12" style="298" bestFit="1" customWidth="1"/>
    <col min="7948" max="7948" width="4.28515625" style="298" customWidth="1"/>
    <col min="7949" max="7949" width="12" style="298" bestFit="1" customWidth="1"/>
    <col min="7950" max="7951" width="9.140625" style="298"/>
    <col min="7952" max="7952" width="4.5703125" style="298" customWidth="1"/>
    <col min="7953" max="8192" width="9.140625" style="298"/>
    <col min="8193" max="8193" width="3.140625" style="298" customWidth="1"/>
    <col min="8194" max="8194" width="5.5703125" style="298" customWidth="1"/>
    <col min="8195" max="8195" width="12" style="298" bestFit="1" customWidth="1"/>
    <col min="8196" max="8196" width="4.28515625" style="298" customWidth="1"/>
    <col min="8197" max="8197" width="9.5703125" style="298" customWidth="1"/>
    <col min="8198" max="8198" width="4.28515625" style="298" customWidth="1"/>
    <col min="8199" max="8199" width="12" style="298" bestFit="1" customWidth="1"/>
    <col min="8200" max="8200" width="4.28515625" style="298" customWidth="1"/>
    <col min="8201" max="8201" width="11.7109375" style="298" customWidth="1"/>
    <col min="8202" max="8202" width="4.28515625" style="298" customWidth="1"/>
    <col min="8203" max="8203" width="12" style="298" bestFit="1" customWidth="1"/>
    <col min="8204" max="8204" width="4.28515625" style="298" customWidth="1"/>
    <col min="8205" max="8205" width="12" style="298" bestFit="1" customWidth="1"/>
    <col min="8206" max="8207" width="9.140625" style="298"/>
    <col min="8208" max="8208" width="4.5703125" style="298" customWidth="1"/>
    <col min="8209" max="8448" width="9.140625" style="298"/>
    <col min="8449" max="8449" width="3.140625" style="298" customWidth="1"/>
    <col min="8450" max="8450" width="5.5703125" style="298" customWidth="1"/>
    <col min="8451" max="8451" width="12" style="298" bestFit="1" customWidth="1"/>
    <col min="8452" max="8452" width="4.28515625" style="298" customWidth="1"/>
    <col min="8453" max="8453" width="9.5703125" style="298" customWidth="1"/>
    <col min="8454" max="8454" width="4.28515625" style="298" customWidth="1"/>
    <col min="8455" max="8455" width="12" style="298" bestFit="1" customWidth="1"/>
    <col min="8456" max="8456" width="4.28515625" style="298" customWidth="1"/>
    <col min="8457" max="8457" width="11.7109375" style="298" customWidth="1"/>
    <col min="8458" max="8458" width="4.28515625" style="298" customWidth="1"/>
    <col min="8459" max="8459" width="12" style="298" bestFit="1" customWidth="1"/>
    <col min="8460" max="8460" width="4.28515625" style="298" customWidth="1"/>
    <col min="8461" max="8461" width="12" style="298" bestFit="1" customWidth="1"/>
    <col min="8462" max="8463" width="9.140625" style="298"/>
    <col min="8464" max="8464" width="4.5703125" style="298" customWidth="1"/>
    <col min="8465" max="8704" width="9.140625" style="298"/>
    <col min="8705" max="8705" width="3.140625" style="298" customWidth="1"/>
    <col min="8706" max="8706" width="5.5703125" style="298" customWidth="1"/>
    <col min="8707" max="8707" width="12" style="298" bestFit="1" customWidth="1"/>
    <col min="8708" max="8708" width="4.28515625" style="298" customWidth="1"/>
    <col min="8709" max="8709" width="9.5703125" style="298" customWidth="1"/>
    <col min="8710" max="8710" width="4.28515625" style="298" customWidth="1"/>
    <col min="8711" max="8711" width="12" style="298" bestFit="1" customWidth="1"/>
    <col min="8712" max="8712" width="4.28515625" style="298" customWidth="1"/>
    <col min="8713" max="8713" width="11.7109375" style="298" customWidth="1"/>
    <col min="8714" max="8714" width="4.28515625" style="298" customWidth="1"/>
    <col min="8715" max="8715" width="12" style="298" bestFit="1" customWidth="1"/>
    <col min="8716" max="8716" width="4.28515625" style="298" customWidth="1"/>
    <col min="8717" max="8717" width="12" style="298" bestFit="1" customWidth="1"/>
    <col min="8718" max="8719" width="9.140625" style="298"/>
    <col min="8720" max="8720" width="4.5703125" style="298" customWidth="1"/>
    <col min="8721" max="8960" width="9.140625" style="298"/>
    <col min="8961" max="8961" width="3.140625" style="298" customWidth="1"/>
    <col min="8962" max="8962" width="5.5703125" style="298" customWidth="1"/>
    <col min="8963" max="8963" width="12" style="298" bestFit="1" customWidth="1"/>
    <col min="8964" max="8964" width="4.28515625" style="298" customWidth="1"/>
    <col min="8965" max="8965" width="9.5703125" style="298" customWidth="1"/>
    <col min="8966" max="8966" width="4.28515625" style="298" customWidth="1"/>
    <col min="8967" max="8967" width="12" style="298" bestFit="1" customWidth="1"/>
    <col min="8968" max="8968" width="4.28515625" style="298" customWidth="1"/>
    <col min="8969" max="8969" width="11.7109375" style="298" customWidth="1"/>
    <col min="8970" max="8970" width="4.28515625" style="298" customWidth="1"/>
    <col min="8971" max="8971" width="12" style="298" bestFit="1" customWidth="1"/>
    <col min="8972" max="8972" width="4.28515625" style="298" customWidth="1"/>
    <col min="8973" max="8973" width="12" style="298" bestFit="1" customWidth="1"/>
    <col min="8974" max="8975" width="9.140625" style="298"/>
    <col min="8976" max="8976" width="4.5703125" style="298" customWidth="1"/>
    <col min="8977" max="9216" width="9.140625" style="298"/>
    <col min="9217" max="9217" width="3.140625" style="298" customWidth="1"/>
    <col min="9218" max="9218" width="5.5703125" style="298" customWidth="1"/>
    <col min="9219" max="9219" width="12" style="298" bestFit="1" customWidth="1"/>
    <col min="9220" max="9220" width="4.28515625" style="298" customWidth="1"/>
    <col min="9221" max="9221" width="9.5703125" style="298" customWidth="1"/>
    <col min="9222" max="9222" width="4.28515625" style="298" customWidth="1"/>
    <col min="9223" max="9223" width="12" style="298" bestFit="1" customWidth="1"/>
    <col min="9224" max="9224" width="4.28515625" style="298" customWidth="1"/>
    <col min="9225" max="9225" width="11.7109375" style="298" customWidth="1"/>
    <col min="9226" max="9226" width="4.28515625" style="298" customWidth="1"/>
    <col min="9227" max="9227" width="12" style="298" bestFit="1" customWidth="1"/>
    <col min="9228" max="9228" width="4.28515625" style="298" customWidth="1"/>
    <col min="9229" max="9229" width="12" style="298" bestFit="1" customWidth="1"/>
    <col min="9230" max="9231" width="9.140625" style="298"/>
    <col min="9232" max="9232" width="4.5703125" style="298" customWidth="1"/>
    <col min="9233" max="9472" width="9.140625" style="298"/>
    <col min="9473" max="9473" width="3.140625" style="298" customWidth="1"/>
    <col min="9474" max="9474" width="5.5703125" style="298" customWidth="1"/>
    <col min="9475" max="9475" width="12" style="298" bestFit="1" customWidth="1"/>
    <col min="9476" max="9476" width="4.28515625" style="298" customWidth="1"/>
    <col min="9477" max="9477" width="9.5703125" style="298" customWidth="1"/>
    <col min="9478" max="9478" width="4.28515625" style="298" customWidth="1"/>
    <col min="9479" max="9479" width="12" style="298" bestFit="1" customWidth="1"/>
    <col min="9480" max="9480" width="4.28515625" style="298" customWidth="1"/>
    <col min="9481" max="9481" width="11.7109375" style="298" customWidth="1"/>
    <col min="9482" max="9482" width="4.28515625" style="298" customWidth="1"/>
    <col min="9483" max="9483" width="12" style="298" bestFit="1" customWidth="1"/>
    <col min="9484" max="9484" width="4.28515625" style="298" customWidth="1"/>
    <col min="9485" max="9485" width="12" style="298" bestFit="1" customWidth="1"/>
    <col min="9486" max="9487" width="9.140625" style="298"/>
    <col min="9488" max="9488" width="4.5703125" style="298" customWidth="1"/>
    <col min="9489" max="9728" width="9.140625" style="298"/>
    <col min="9729" max="9729" width="3.140625" style="298" customWidth="1"/>
    <col min="9730" max="9730" width="5.5703125" style="298" customWidth="1"/>
    <col min="9731" max="9731" width="12" style="298" bestFit="1" customWidth="1"/>
    <col min="9732" max="9732" width="4.28515625" style="298" customWidth="1"/>
    <col min="9733" max="9733" width="9.5703125" style="298" customWidth="1"/>
    <col min="9734" max="9734" width="4.28515625" style="298" customWidth="1"/>
    <col min="9735" max="9735" width="12" style="298" bestFit="1" customWidth="1"/>
    <col min="9736" max="9736" width="4.28515625" style="298" customWidth="1"/>
    <col min="9737" max="9737" width="11.7109375" style="298" customWidth="1"/>
    <col min="9738" max="9738" width="4.28515625" style="298" customWidth="1"/>
    <col min="9739" max="9739" width="12" style="298" bestFit="1" customWidth="1"/>
    <col min="9740" max="9740" width="4.28515625" style="298" customWidth="1"/>
    <col min="9741" max="9741" width="12" style="298" bestFit="1" customWidth="1"/>
    <col min="9742" max="9743" width="9.140625" style="298"/>
    <col min="9744" max="9744" width="4.5703125" style="298" customWidth="1"/>
    <col min="9745" max="9984" width="9.140625" style="298"/>
    <col min="9985" max="9985" width="3.140625" style="298" customWidth="1"/>
    <col min="9986" max="9986" width="5.5703125" style="298" customWidth="1"/>
    <col min="9987" max="9987" width="12" style="298" bestFit="1" customWidth="1"/>
    <col min="9988" max="9988" width="4.28515625" style="298" customWidth="1"/>
    <col min="9989" max="9989" width="9.5703125" style="298" customWidth="1"/>
    <col min="9990" max="9990" width="4.28515625" style="298" customWidth="1"/>
    <col min="9991" max="9991" width="12" style="298" bestFit="1" customWidth="1"/>
    <col min="9992" max="9992" width="4.28515625" style="298" customWidth="1"/>
    <col min="9993" max="9993" width="11.7109375" style="298" customWidth="1"/>
    <col min="9994" max="9994" width="4.28515625" style="298" customWidth="1"/>
    <col min="9995" max="9995" width="12" style="298" bestFit="1" customWidth="1"/>
    <col min="9996" max="9996" width="4.28515625" style="298" customWidth="1"/>
    <col min="9997" max="9997" width="12" style="298" bestFit="1" customWidth="1"/>
    <col min="9998" max="9999" width="9.140625" style="298"/>
    <col min="10000" max="10000" width="4.5703125" style="298" customWidth="1"/>
    <col min="10001" max="10240" width="9.140625" style="298"/>
    <col min="10241" max="10241" width="3.140625" style="298" customWidth="1"/>
    <col min="10242" max="10242" width="5.5703125" style="298" customWidth="1"/>
    <col min="10243" max="10243" width="12" style="298" bestFit="1" customWidth="1"/>
    <col min="10244" max="10244" width="4.28515625" style="298" customWidth="1"/>
    <col min="10245" max="10245" width="9.5703125" style="298" customWidth="1"/>
    <col min="10246" max="10246" width="4.28515625" style="298" customWidth="1"/>
    <col min="10247" max="10247" width="12" style="298" bestFit="1" customWidth="1"/>
    <col min="10248" max="10248" width="4.28515625" style="298" customWidth="1"/>
    <col min="10249" max="10249" width="11.7109375" style="298" customWidth="1"/>
    <col min="10250" max="10250" width="4.28515625" style="298" customWidth="1"/>
    <col min="10251" max="10251" width="12" style="298" bestFit="1" customWidth="1"/>
    <col min="10252" max="10252" width="4.28515625" style="298" customWidth="1"/>
    <col min="10253" max="10253" width="12" style="298" bestFit="1" customWidth="1"/>
    <col min="10254" max="10255" width="9.140625" style="298"/>
    <col min="10256" max="10256" width="4.5703125" style="298" customWidth="1"/>
    <col min="10257" max="10496" width="9.140625" style="298"/>
    <col min="10497" max="10497" width="3.140625" style="298" customWidth="1"/>
    <col min="10498" max="10498" width="5.5703125" style="298" customWidth="1"/>
    <col min="10499" max="10499" width="12" style="298" bestFit="1" customWidth="1"/>
    <col min="10500" max="10500" width="4.28515625" style="298" customWidth="1"/>
    <col min="10501" max="10501" width="9.5703125" style="298" customWidth="1"/>
    <col min="10502" max="10502" width="4.28515625" style="298" customWidth="1"/>
    <col min="10503" max="10503" width="12" style="298" bestFit="1" customWidth="1"/>
    <col min="10504" max="10504" width="4.28515625" style="298" customWidth="1"/>
    <col min="10505" max="10505" width="11.7109375" style="298" customWidth="1"/>
    <col min="10506" max="10506" width="4.28515625" style="298" customWidth="1"/>
    <col min="10507" max="10507" width="12" style="298" bestFit="1" customWidth="1"/>
    <col min="10508" max="10508" width="4.28515625" style="298" customWidth="1"/>
    <col min="10509" max="10509" width="12" style="298" bestFit="1" customWidth="1"/>
    <col min="10510" max="10511" width="9.140625" style="298"/>
    <col min="10512" max="10512" width="4.5703125" style="298" customWidth="1"/>
    <col min="10513" max="10752" width="9.140625" style="298"/>
    <col min="10753" max="10753" width="3.140625" style="298" customWidth="1"/>
    <col min="10754" max="10754" width="5.5703125" style="298" customWidth="1"/>
    <col min="10755" max="10755" width="12" style="298" bestFit="1" customWidth="1"/>
    <col min="10756" max="10756" width="4.28515625" style="298" customWidth="1"/>
    <col min="10757" max="10757" width="9.5703125" style="298" customWidth="1"/>
    <col min="10758" max="10758" width="4.28515625" style="298" customWidth="1"/>
    <col min="10759" max="10759" width="12" style="298" bestFit="1" customWidth="1"/>
    <col min="10760" max="10760" width="4.28515625" style="298" customWidth="1"/>
    <col min="10761" max="10761" width="11.7109375" style="298" customWidth="1"/>
    <col min="10762" max="10762" width="4.28515625" style="298" customWidth="1"/>
    <col min="10763" max="10763" width="12" style="298" bestFit="1" customWidth="1"/>
    <col min="10764" max="10764" width="4.28515625" style="298" customWidth="1"/>
    <col min="10765" max="10765" width="12" style="298" bestFit="1" customWidth="1"/>
    <col min="10766" max="10767" width="9.140625" style="298"/>
    <col min="10768" max="10768" width="4.5703125" style="298" customWidth="1"/>
    <col min="10769" max="11008" width="9.140625" style="298"/>
    <col min="11009" max="11009" width="3.140625" style="298" customWidth="1"/>
    <col min="11010" max="11010" width="5.5703125" style="298" customWidth="1"/>
    <col min="11011" max="11011" width="12" style="298" bestFit="1" customWidth="1"/>
    <col min="11012" max="11012" width="4.28515625" style="298" customWidth="1"/>
    <col min="11013" max="11013" width="9.5703125" style="298" customWidth="1"/>
    <col min="11014" max="11014" width="4.28515625" style="298" customWidth="1"/>
    <col min="11015" max="11015" width="12" style="298" bestFit="1" customWidth="1"/>
    <col min="11016" max="11016" width="4.28515625" style="298" customWidth="1"/>
    <col min="11017" max="11017" width="11.7109375" style="298" customWidth="1"/>
    <col min="11018" max="11018" width="4.28515625" style="298" customWidth="1"/>
    <col min="11019" max="11019" width="12" style="298" bestFit="1" customWidth="1"/>
    <col min="11020" max="11020" width="4.28515625" style="298" customWidth="1"/>
    <col min="11021" max="11021" width="12" style="298" bestFit="1" customWidth="1"/>
    <col min="11022" max="11023" width="9.140625" style="298"/>
    <col min="11024" max="11024" width="4.5703125" style="298" customWidth="1"/>
    <col min="11025" max="11264" width="9.140625" style="298"/>
    <col min="11265" max="11265" width="3.140625" style="298" customWidth="1"/>
    <col min="11266" max="11266" width="5.5703125" style="298" customWidth="1"/>
    <col min="11267" max="11267" width="12" style="298" bestFit="1" customWidth="1"/>
    <col min="11268" max="11268" width="4.28515625" style="298" customWidth="1"/>
    <col min="11269" max="11269" width="9.5703125" style="298" customWidth="1"/>
    <col min="11270" max="11270" width="4.28515625" style="298" customWidth="1"/>
    <col min="11271" max="11271" width="12" style="298" bestFit="1" customWidth="1"/>
    <col min="11272" max="11272" width="4.28515625" style="298" customWidth="1"/>
    <col min="11273" max="11273" width="11.7109375" style="298" customWidth="1"/>
    <col min="11274" max="11274" width="4.28515625" style="298" customWidth="1"/>
    <col min="11275" max="11275" width="12" style="298" bestFit="1" customWidth="1"/>
    <col min="11276" max="11276" width="4.28515625" style="298" customWidth="1"/>
    <col min="11277" max="11277" width="12" style="298" bestFit="1" customWidth="1"/>
    <col min="11278" max="11279" width="9.140625" style="298"/>
    <col min="11280" max="11280" width="4.5703125" style="298" customWidth="1"/>
    <col min="11281" max="11520" width="9.140625" style="298"/>
    <col min="11521" max="11521" width="3.140625" style="298" customWidth="1"/>
    <col min="11522" max="11522" width="5.5703125" style="298" customWidth="1"/>
    <col min="11523" max="11523" width="12" style="298" bestFit="1" customWidth="1"/>
    <col min="11524" max="11524" width="4.28515625" style="298" customWidth="1"/>
    <col min="11525" max="11525" width="9.5703125" style="298" customWidth="1"/>
    <col min="11526" max="11526" width="4.28515625" style="298" customWidth="1"/>
    <col min="11527" max="11527" width="12" style="298" bestFit="1" customWidth="1"/>
    <col min="11528" max="11528" width="4.28515625" style="298" customWidth="1"/>
    <col min="11529" max="11529" width="11.7109375" style="298" customWidth="1"/>
    <col min="11530" max="11530" width="4.28515625" style="298" customWidth="1"/>
    <col min="11531" max="11531" width="12" style="298" bestFit="1" customWidth="1"/>
    <col min="11532" max="11532" width="4.28515625" style="298" customWidth="1"/>
    <col min="11533" max="11533" width="12" style="298" bestFit="1" customWidth="1"/>
    <col min="11534" max="11535" width="9.140625" style="298"/>
    <col min="11536" max="11536" width="4.5703125" style="298" customWidth="1"/>
    <col min="11537" max="11776" width="9.140625" style="298"/>
    <col min="11777" max="11777" width="3.140625" style="298" customWidth="1"/>
    <col min="11778" max="11778" width="5.5703125" style="298" customWidth="1"/>
    <col min="11779" max="11779" width="12" style="298" bestFit="1" customWidth="1"/>
    <col min="11780" max="11780" width="4.28515625" style="298" customWidth="1"/>
    <col min="11781" max="11781" width="9.5703125" style="298" customWidth="1"/>
    <col min="11782" max="11782" width="4.28515625" style="298" customWidth="1"/>
    <col min="11783" max="11783" width="12" style="298" bestFit="1" customWidth="1"/>
    <col min="11784" max="11784" width="4.28515625" style="298" customWidth="1"/>
    <col min="11785" max="11785" width="11.7109375" style="298" customWidth="1"/>
    <col min="11786" max="11786" width="4.28515625" style="298" customWidth="1"/>
    <col min="11787" max="11787" width="12" style="298" bestFit="1" customWidth="1"/>
    <col min="11788" max="11788" width="4.28515625" style="298" customWidth="1"/>
    <col min="11789" max="11789" width="12" style="298" bestFit="1" customWidth="1"/>
    <col min="11790" max="11791" width="9.140625" style="298"/>
    <col min="11792" max="11792" width="4.5703125" style="298" customWidth="1"/>
    <col min="11793" max="12032" width="9.140625" style="298"/>
    <col min="12033" max="12033" width="3.140625" style="298" customWidth="1"/>
    <col min="12034" max="12034" width="5.5703125" style="298" customWidth="1"/>
    <col min="12035" max="12035" width="12" style="298" bestFit="1" customWidth="1"/>
    <col min="12036" max="12036" width="4.28515625" style="298" customWidth="1"/>
    <col min="12037" max="12037" width="9.5703125" style="298" customWidth="1"/>
    <col min="12038" max="12038" width="4.28515625" style="298" customWidth="1"/>
    <col min="12039" max="12039" width="12" style="298" bestFit="1" customWidth="1"/>
    <col min="12040" max="12040" width="4.28515625" style="298" customWidth="1"/>
    <col min="12041" max="12041" width="11.7109375" style="298" customWidth="1"/>
    <col min="12042" max="12042" width="4.28515625" style="298" customWidth="1"/>
    <col min="12043" max="12043" width="12" style="298" bestFit="1" customWidth="1"/>
    <col min="12044" max="12044" width="4.28515625" style="298" customWidth="1"/>
    <col min="12045" max="12045" width="12" style="298" bestFit="1" customWidth="1"/>
    <col min="12046" max="12047" width="9.140625" style="298"/>
    <col min="12048" max="12048" width="4.5703125" style="298" customWidth="1"/>
    <col min="12049" max="12288" width="9.140625" style="298"/>
    <col min="12289" max="12289" width="3.140625" style="298" customWidth="1"/>
    <col min="12290" max="12290" width="5.5703125" style="298" customWidth="1"/>
    <col min="12291" max="12291" width="12" style="298" bestFit="1" customWidth="1"/>
    <col min="12292" max="12292" width="4.28515625" style="298" customWidth="1"/>
    <col min="12293" max="12293" width="9.5703125" style="298" customWidth="1"/>
    <col min="12294" max="12294" width="4.28515625" style="298" customWidth="1"/>
    <col min="12295" max="12295" width="12" style="298" bestFit="1" customWidth="1"/>
    <col min="12296" max="12296" width="4.28515625" style="298" customWidth="1"/>
    <col min="12297" max="12297" width="11.7109375" style="298" customWidth="1"/>
    <col min="12298" max="12298" width="4.28515625" style="298" customWidth="1"/>
    <col min="12299" max="12299" width="12" style="298" bestFit="1" customWidth="1"/>
    <col min="12300" max="12300" width="4.28515625" style="298" customWidth="1"/>
    <col min="12301" max="12301" width="12" style="298" bestFit="1" customWidth="1"/>
    <col min="12302" max="12303" width="9.140625" style="298"/>
    <col min="12304" max="12304" width="4.5703125" style="298" customWidth="1"/>
    <col min="12305" max="12544" width="9.140625" style="298"/>
    <col min="12545" max="12545" width="3.140625" style="298" customWidth="1"/>
    <col min="12546" max="12546" width="5.5703125" style="298" customWidth="1"/>
    <col min="12547" max="12547" width="12" style="298" bestFit="1" customWidth="1"/>
    <col min="12548" max="12548" width="4.28515625" style="298" customWidth="1"/>
    <col min="12549" max="12549" width="9.5703125" style="298" customWidth="1"/>
    <col min="12550" max="12550" width="4.28515625" style="298" customWidth="1"/>
    <col min="12551" max="12551" width="12" style="298" bestFit="1" customWidth="1"/>
    <col min="12552" max="12552" width="4.28515625" style="298" customWidth="1"/>
    <col min="12553" max="12553" width="11.7109375" style="298" customWidth="1"/>
    <col min="12554" max="12554" width="4.28515625" style="298" customWidth="1"/>
    <col min="12555" max="12555" width="12" style="298" bestFit="1" customWidth="1"/>
    <col min="12556" max="12556" width="4.28515625" style="298" customWidth="1"/>
    <col min="12557" max="12557" width="12" style="298" bestFit="1" customWidth="1"/>
    <col min="12558" max="12559" width="9.140625" style="298"/>
    <col min="12560" max="12560" width="4.5703125" style="298" customWidth="1"/>
    <col min="12561" max="12800" width="9.140625" style="298"/>
    <col min="12801" max="12801" width="3.140625" style="298" customWidth="1"/>
    <col min="12802" max="12802" width="5.5703125" style="298" customWidth="1"/>
    <col min="12803" max="12803" width="12" style="298" bestFit="1" customWidth="1"/>
    <col min="12804" max="12804" width="4.28515625" style="298" customWidth="1"/>
    <col min="12805" max="12805" width="9.5703125" style="298" customWidth="1"/>
    <col min="12806" max="12806" width="4.28515625" style="298" customWidth="1"/>
    <col min="12807" max="12807" width="12" style="298" bestFit="1" customWidth="1"/>
    <col min="12808" max="12808" width="4.28515625" style="298" customWidth="1"/>
    <col min="12809" max="12809" width="11.7109375" style="298" customWidth="1"/>
    <col min="12810" max="12810" width="4.28515625" style="298" customWidth="1"/>
    <col min="12811" max="12811" width="12" style="298" bestFit="1" customWidth="1"/>
    <col min="12812" max="12812" width="4.28515625" style="298" customWidth="1"/>
    <col min="12813" max="12813" width="12" style="298" bestFit="1" customWidth="1"/>
    <col min="12814" max="12815" width="9.140625" style="298"/>
    <col min="12816" max="12816" width="4.5703125" style="298" customWidth="1"/>
    <col min="12817" max="13056" width="9.140625" style="298"/>
    <col min="13057" max="13057" width="3.140625" style="298" customWidth="1"/>
    <col min="13058" max="13058" width="5.5703125" style="298" customWidth="1"/>
    <col min="13059" max="13059" width="12" style="298" bestFit="1" customWidth="1"/>
    <col min="13060" max="13060" width="4.28515625" style="298" customWidth="1"/>
    <col min="13061" max="13061" width="9.5703125" style="298" customWidth="1"/>
    <col min="13062" max="13062" width="4.28515625" style="298" customWidth="1"/>
    <col min="13063" max="13063" width="12" style="298" bestFit="1" customWidth="1"/>
    <col min="13064" max="13064" width="4.28515625" style="298" customWidth="1"/>
    <col min="13065" max="13065" width="11.7109375" style="298" customWidth="1"/>
    <col min="13066" max="13066" width="4.28515625" style="298" customWidth="1"/>
    <col min="13067" max="13067" width="12" style="298" bestFit="1" customWidth="1"/>
    <col min="13068" max="13068" width="4.28515625" style="298" customWidth="1"/>
    <col min="13069" max="13069" width="12" style="298" bestFit="1" customWidth="1"/>
    <col min="13070" max="13071" width="9.140625" style="298"/>
    <col min="13072" max="13072" width="4.5703125" style="298" customWidth="1"/>
    <col min="13073" max="13312" width="9.140625" style="298"/>
    <col min="13313" max="13313" width="3.140625" style="298" customWidth="1"/>
    <col min="13314" max="13314" width="5.5703125" style="298" customWidth="1"/>
    <col min="13315" max="13315" width="12" style="298" bestFit="1" customWidth="1"/>
    <col min="13316" max="13316" width="4.28515625" style="298" customWidth="1"/>
    <col min="13317" max="13317" width="9.5703125" style="298" customWidth="1"/>
    <col min="13318" max="13318" width="4.28515625" style="298" customWidth="1"/>
    <col min="13319" max="13319" width="12" style="298" bestFit="1" customWidth="1"/>
    <col min="13320" max="13320" width="4.28515625" style="298" customWidth="1"/>
    <col min="13321" max="13321" width="11.7109375" style="298" customWidth="1"/>
    <col min="13322" max="13322" width="4.28515625" style="298" customWidth="1"/>
    <col min="13323" max="13323" width="12" style="298" bestFit="1" customWidth="1"/>
    <col min="13324" max="13324" width="4.28515625" style="298" customWidth="1"/>
    <col min="13325" max="13325" width="12" style="298" bestFit="1" customWidth="1"/>
    <col min="13326" max="13327" width="9.140625" style="298"/>
    <col min="13328" max="13328" width="4.5703125" style="298" customWidth="1"/>
    <col min="13329" max="13568" width="9.140625" style="298"/>
    <col min="13569" max="13569" width="3.140625" style="298" customWidth="1"/>
    <col min="13570" max="13570" width="5.5703125" style="298" customWidth="1"/>
    <col min="13571" max="13571" width="12" style="298" bestFit="1" customWidth="1"/>
    <col min="13572" max="13572" width="4.28515625" style="298" customWidth="1"/>
    <col min="13573" max="13573" width="9.5703125" style="298" customWidth="1"/>
    <col min="13574" max="13574" width="4.28515625" style="298" customWidth="1"/>
    <col min="13575" max="13575" width="12" style="298" bestFit="1" customWidth="1"/>
    <col min="13576" max="13576" width="4.28515625" style="298" customWidth="1"/>
    <col min="13577" max="13577" width="11.7109375" style="298" customWidth="1"/>
    <col min="13578" max="13578" width="4.28515625" style="298" customWidth="1"/>
    <col min="13579" max="13579" width="12" style="298" bestFit="1" customWidth="1"/>
    <col min="13580" max="13580" width="4.28515625" style="298" customWidth="1"/>
    <col min="13581" max="13581" width="12" style="298" bestFit="1" customWidth="1"/>
    <col min="13582" max="13583" width="9.140625" style="298"/>
    <col min="13584" max="13584" width="4.5703125" style="298" customWidth="1"/>
    <col min="13585" max="13824" width="9.140625" style="298"/>
    <col min="13825" max="13825" width="3.140625" style="298" customWidth="1"/>
    <col min="13826" max="13826" width="5.5703125" style="298" customWidth="1"/>
    <col min="13827" max="13827" width="12" style="298" bestFit="1" customWidth="1"/>
    <col min="13828" max="13828" width="4.28515625" style="298" customWidth="1"/>
    <col min="13829" max="13829" width="9.5703125" style="298" customWidth="1"/>
    <col min="13830" max="13830" width="4.28515625" style="298" customWidth="1"/>
    <col min="13831" max="13831" width="12" style="298" bestFit="1" customWidth="1"/>
    <col min="13832" max="13832" width="4.28515625" style="298" customWidth="1"/>
    <col min="13833" max="13833" width="11.7109375" style="298" customWidth="1"/>
    <col min="13834" max="13834" width="4.28515625" style="298" customWidth="1"/>
    <col min="13835" max="13835" width="12" style="298" bestFit="1" customWidth="1"/>
    <col min="13836" max="13836" width="4.28515625" style="298" customWidth="1"/>
    <col min="13837" max="13837" width="12" style="298" bestFit="1" customWidth="1"/>
    <col min="13838" max="13839" width="9.140625" style="298"/>
    <col min="13840" max="13840" width="4.5703125" style="298" customWidth="1"/>
    <col min="13841" max="14080" width="9.140625" style="298"/>
    <col min="14081" max="14081" width="3.140625" style="298" customWidth="1"/>
    <col min="14082" max="14082" width="5.5703125" style="298" customWidth="1"/>
    <col min="14083" max="14083" width="12" style="298" bestFit="1" customWidth="1"/>
    <col min="14084" max="14084" width="4.28515625" style="298" customWidth="1"/>
    <col min="14085" max="14085" width="9.5703125" style="298" customWidth="1"/>
    <col min="14086" max="14086" width="4.28515625" style="298" customWidth="1"/>
    <col min="14087" max="14087" width="12" style="298" bestFit="1" customWidth="1"/>
    <col min="14088" max="14088" width="4.28515625" style="298" customWidth="1"/>
    <col min="14089" max="14089" width="11.7109375" style="298" customWidth="1"/>
    <col min="14090" max="14090" width="4.28515625" style="298" customWidth="1"/>
    <col min="14091" max="14091" width="12" style="298" bestFit="1" customWidth="1"/>
    <col min="14092" max="14092" width="4.28515625" style="298" customWidth="1"/>
    <col min="14093" max="14093" width="12" style="298" bestFit="1" customWidth="1"/>
    <col min="14094" max="14095" width="9.140625" style="298"/>
    <col min="14096" max="14096" width="4.5703125" style="298" customWidth="1"/>
    <col min="14097" max="14336" width="9.140625" style="298"/>
    <col min="14337" max="14337" width="3.140625" style="298" customWidth="1"/>
    <col min="14338" max="14338" width="5.5703125" style="298" customWidth="1"/>
    <col min="14339" max="14339" width="12" style="298" bestFit="1" customWidth="1"/>
    <col min="14340" max="14340" width="4.28515625" style="298" customWidth="1"/>
    <col min="14341" max="14341" width="9.5703125" style="298" customWidth="1"/>
    <col min="14342" max="14342" width="4.28515625" style="298" customWidth="1"/>
    <col min="14343" max="14343" width="12" style="298" bestFit="1" customWidth="1"/>
    <col min="14344" max="14344" width="4.28515625" style="298" customWidth="1"/>
    <col min="14345" max="14345" width="11.7109375" style="298" customWidth="1"/>
    <col min="14346" max="14346" width="4.28515625" style="298" customWidth="1"/>
    <col min="14347" max="14347" width="12" style="298" bestFit="1" customWidth="1"/>
    <col min="14348" max="14348" width="4.28515625" style="298" customWidth="1"/>
    <col min="14349" max="14349" width="12" style="298" bestFit="1" customWidth="1"/>
    <col min="14350" max="14351" width="9.140625" style="298"/>
    <col min="14352" max="14352" width="4.5703125" style="298" customWidth="1"/>
    <col min="14353" max="14592" width="9.140625" style="298"/>
    <col min="14593" max="14593" width="3.140625" style="298" customWidth="1"/>
    <col min="14594" max="14594" width="5.5703125" style="298" customWidth="1"/>
    <col min="14595" max="14595" width="12" style="298" bestFit="1" customWidth="1"/>
    <col min="14596" max="14596" width="4.28515625" style="298" customWidth="1"/>
    <col min="14597" max="14597" width="9.5703125" style="298" customWidth="1"/>
    <col min="14598" max="14598" width="4.28515625" style="298" customWidth="1"/>
    <col min="14599" max="14599" width="12" style="298" bestFit="1" customWidth="1"/>
    <col min="14600" max="14600" width="4.28515625" style="298" customWidth="1"/>
    <col min="14601" max="14601" width="11.7109375" style="298" customWidth="1"/>
    <col min="14602" max="14602" width="4.28515625" style="298" customWidth="1"/>
    <col min="14603" max="14603" width="12" style="298" bestFit="1" customWidth="1"/>
    <col min="14604" max="14604" width="4.28515625" style="298" customWidth="1"/>
    <col min="14605" max="14605" width="12" style="298" bestFit="1" customWidth="1"/>
    <col min="14606" max="14607" width="9.140625" style="298"/>
    <col min="14608" max="14608" width="4.5703125" style="298" customWidth="1"/>
    <col min="14609" max="14848" width="9.140625" style="298"/>
    <col min="14849" max="14849" width="3.140625" style="298" customWidth="1"/>
    <col min="14850" max="14850" width="5.5703125" style="298" customWidth="1"/>
    <col min="14851" max="14851" width="12" style="298" bestFit="1" customWidth="1"/>
    <col min="14852" max="14852" width="4.28515625" style="298" customWidth="1"/>
    <col min="14853" max="14853" width="9.5703125" style="298" customWidth="1"/>
    <col min="14854" max="14854" width="4.28515625" style="298" customWidth="1"/>
    <col min="14855" max="14855" width="12" style="298" bestFit="1" customWidth="1"/>
    <col min="14856" max="14856" width="4.28515625" style="298" customWidth="1"/>
    <col min="14857" max="14857" width="11.7109375" style="298" customWidth="1"/>
    <col min="14858" max="14858" width="4.28515625" style="298" customWidth="1"/>
    <col min="14859" max="14859" width="12" style="298" bestFit="1" customWidth="1"/>
    <col min="14860" max="14860" width="4.28515625" style="298" customWidth="1"/>
    <col min="14861" max="14861" width="12" style="298" bestFit="1" customWidth="1"/>
    <col min="14862" max="14863" width="9.140625" style="298"/>
    <col min="14864" max="14864" width="4.5703125" style="298" customWidth="1"/>
    <col min="14865" max="15104" width="9.140625" style="298"/>
    <col min="15105" max="15105" width="3.140625" style="298" customWidth="1"/>
    <col min="15106" max="15106" width="5.5703125" style="298" customWidth="1"/>
    <col min="15107" max="15107" width="12" style="298" bestFit="1" customWidth="1"/>
    <col min="15108" max="15108" width="4.28515625" style="298" customWidth="1"/>
    <col min="15109" max="15109" width="9.5703125" style="298" customWidth="1"/>
    <col min="15110" max="15110" width="4.28515625" style="298" customWidth="1"/>
    <col min="15111" max="15111" width="12" style="298" bestFit="1" customWidth="1"/>
    <col min="15112" max="15112" width="4.28515625" style="298" customWidth="1"/>
    <col min="15113" max="15113" width="11.7109375" style="298" customWidth="1"/>
    <col min="15114" max="15114" width="4.28515625" style="298" customWidth="1"/>
    <col min="15115" max="15115" width="12" style="298" bestFit="1" customWidth="1"/>
    <col min="15116" max="15116" width="4.28515625" style="298" customWidth="1"/>
    <col min="15117" max="15117" width="12" style="298" bestFit="1" customWidth="1"/>
    <col min="15118" max="15119" width="9.140625" style="298"/>
    <col min="15120" max="15120" width="4.5703125" style="298" customWidth="1"/>
    <col min="15121" max="15360" width="9.140625" style="298"/>
    <col min="15361" max="15361" width="3.140625" style="298" customWidth="1"/>
    <col min="15362" max="15362" width="5.5703125" style="298" customWidth="1"/>
    <col min="15363" max="15363" width="12" style="298" bestFit="1" customWidth="1"/>
    <col min="15364" max="15364" width="4.28515625" style="298" customWidth="1"/>
    <col min="15365" max="15365" width="9.5703125" style="298" customWidth="1"/>
    <col min="15366" max="15366" width="4.28515625" style="298" customWidth="1"/>
    <col min="15367" max="15367" width="12" style="298" bestFit="1" customWidth="1"/>
    <col min="15368" max="15368" width="4.28515625" style="298" customWidth="1"/>
    <col min="15369" max="15369" width="11.7109375" style="298" customWidth="1"/>
    <col min="15370" max="15370" width="4.28515625" style="298" customWidth="1"/>
    <col min="15371" max="15371" width="12" style="298" bestFit="1" customWidth="1"/>
    <col min="15372" max="15372" width="4.28515625" style="298" customWidth="1"/>
    <col min="15373" max="15373" width="12" style="298" bestFit="1" customWidth="1"/>
    <col min="15374" max="15375" width="9.140625" style="298"/>
    <col min="15376" max="15376" width="4.5703125" style="298" customWidth="1"/>
    <col min="15377" max="15616" width="9.140625" style="298"/>
    <col min="15617" max="15617" width="3.140625" style="298" customWidth="1"/>
    <col min="15618" max="15618" width="5.5703125" style="298" customWidth="1"/>
    <col min="15619" max="15619" width="12" style="298" bestFit="1" customWidth="1"/>
    <col min="15620" max="15620" width="4.28515625" style="298" customWidth="1"/>
    <col min="15621" max="15621" width="9.5703125" style="298" customWidth="1"/>
    <col min="15622" max="15622" width="4.28515625" style="298" customWidth="1"/>
    <col min="15623" max="15623" width="12" style="298" bestFit="1" customWidth="1"/>
    <col min="15624" max="15624" width="4.28515625" style="298" customWidth="1"/>
    <col min="15625" max="15625" width="11.7109375" style="298" customWidth="1"/>
    <col min="15626" max="15626" width="4.28515625" style="298" customWidth="1"/>
    <col min="15627" max="15627" width="12" style="298" bestFit="1" customWidth="1"/>
    <col min="15628" max="15628" width="4.28515625" style="298" customWidth="1"/>
    <col min="15629" max="15629" width="12" style="298" bestFit="1" customWidth="1"/>
    <col min="15630" max="15631" width="9.140625" style="298"/>
    <col min="15632" max="15632" width="4.5703125" style="298" customWidth="1"/>
    <col min="15633" max="15872" width="9.140625" style="298"/>
    <col min="15873" max="15873" width="3.140625" style="298" customWidth="1"/>
    <col min="15874" max="15874" width="5.5703125" style="298" customWidth="1"/>
    <col min="15875" max="15875" width="12" style="298" bestFit="1" customWidth="1"/>
    <col min="15876" max="15876" width="4.28515625" style="298" customWidth="1"/>
    <col min="15877" max="15877" width="9.5703125" style="298" customWidth="1"/>
    <col min="15878" max="15878" width="4.28515625" style="298" customWidth="1"/>
    <col min="15879" max="15879" width="12" style="298" bestFit="1" customWidth="1"/>
    <col min="15880" max="15880" width="4.28515625" style="298" customWidth="1"/>
    <col min="15881" max="15881" width="11.7109375" style="298" customWidth="1"/>
    <col min="15882" max="15882" width="4.28515625" style="298" customWidth="1"/>
    <col min="15883" max="15883" width="12" style="298" bestFit="1" customWidth="1"/>
    <col min="15884" max="15884" width="4.28515625" style="298" customWidth="1"/>
    <col min="15885" max="15885" width="12" style="298" bestFit="1" customWidth="1"/>
    <col min="15886" max="15887" width="9.140625" style="298"/>
    <col min="15888" max="15888" width="4.5703125" style="298" customWidth="1"/>
    <col min="15889" max="16128" width="9.140625" style="298"/>
    <col min="16129" max="16129" width="3.140625" style="298" customWidth="1"/>
    <col min="16130" max="16130" width="5.5703125" style="298" customWidth="1"/>
    <col min="16131" max="16131" width="12" style="298" bestFit="1" customWidth="1"/>
    <col min="16132" max="16132" width="4.28515625" style="298" customWidth="1"/>
    <col min="16133" max="16133" width="9.5703125" style="298" customWidth="1"/>
    <col min="16134" max="16134" width="4.28515625" style="298" customWidth="1"/>
    <col min="16135" max="16135" width="12" style="298" bestFit="1" customWidth="1"/>
    <col min="16136" max="16136" width="4.28515625" style="298" customWidth="1"/>
    <col min="16137" max="16137" width="11.7109375" style="298" customWidth="1"/>
    <col min="16138" max="16138" width="4.28515625" style="298" customWidth="1"/>
    <col min="16139" max="16139" width="12" style="298" bestFit="1" customWidth="1"/>
    <col min="16140" max="16140" width="4.28515625" style="298" customWidth="1"/>
    <col min="16141" max="16141" width="12" style="298" bestFit="1" customWidth="1"/>
    <col min="16142" max="16143" width="9.140625" style="298"/>
    <col min="16144" max="16144" width="4.5703125" style="298" customWidth="1"/>
    <col min="16145" max="16384" width="9.140625" style="298"/>
  </cols>
  <sheetData>
    <row r="1" spans="1:16" ht="21" x14ac:dyDescent="0.2">
      <c r="A1" s="452" t="s">
        <v>277</v>
      </c>
      <c r="B1" s="452"/>
      <c r="C1" s="452"/>
      <c r="D1" s="452"/>
      <c r="E1" s="452"/>
      <c r="F1" s="452"/>
      <c r="G1" s="452"/>
      <c r="H1" s="452"/>
      <c r="I1" s="452"/>
      <c r="J1" s="452"/>
      <c r="K1" s="452"/>
      <c r="L1" s="452"/>
      <c r="M1" s="452"/>
      <c r="N1" s="452"/>
      <c r="O1" s="452"/>
      <c r="P1" s="452"/>
    </row>
    <row r="2" spans="1:16" ht="21" x14ac:dyDescent="0.2">
      <c r="A2" s="299"/>
      <c r="B2" s="299"/>
      <c r="C2" s="299"/>
      <c r="D2" s="299"/>
      <c r="E2" s="299"/>
      <c r="F2" s="299"/>
      <c r="G2" s="299"/>
      <c r="H2" s="299"/>
      <c r="I2" s="299"/>
      <c r="J2" s="299"/>
      <c r="K2" s="299"/>
      <c r="L2" s="299"/>
      <c r="M2" s="299"/>
      <c r="N2" s="299"/>
      <c r="O2" s="299"/>
      <c r="P2" s="299"/>
    </row>
    <row r="3" spans="1:16" ht="21" x14ac:dyDescent="0.2">
      <c r="A3" s="299"/>
      <c r="B3" s="299"/>
      <c r="C3" s="299"/>
      <c r="D3" s="299"/>
      <c r="E3" s="299"/>
      <c r="F3" s="299"/>
      <c r="G3" s="299"/>
      <c r="H3" s="299"/>
      <c r="I3" s="299"/>
      <c r="J3" s="299"/>
      <c r="K3" s="299"/>
      <c r="L3" s="299"/>
      <c r="M3" s="299"/>
      <c r="N3" s="299"/>
      <c r="O3" s="299"/>
      <c r="P3" s="299"/>
    </row>
    <row r="4" spans="1:16" ht="21" x14ac:dyDescent="0.2">
      <c r="A4" s="299"/>
      <c r="B4" s="299"/>
      <c r="C4" s="299"/>
      <c r="D4" s="299"/>
      <c r="E4" s="299"/>
      <c r="F4" s="299"/>
      <c r="G4" s="299"/>
      <c r="H4" s="299"/>
      <c r="I4" s="299"/>
      <c r="J4" s="300" t="s">
        <v>262</v>
      </c>
      <c r="K4" s="453" t="s">
        <v>278</v>
      </c>
      <c r="L4" s="454"/>
      <c r="M4" s="454"/>
      <c r="N4" s="454"/>
      <c r="O4" s="454"/>
      <c r="P4" s="299"/>
    </row>
    <row r="5" spans="1:16" ht="21" x14ac:dyDescent="0.2">
      <c r="A5" s="299"/>
      <c r="B5" s="299"/>
      <c r="C5" s="299"/>
      <c r="D5" s="299"/>
      <c r="E5" s="299"/>
      <c r="F5" s="299"/>
      <c r="G5" s="299"/>
      <c r="H5" s="299"/>
      <c r="I5" s="299"/>
      <c r="J5" s="299"/>
      <c r="K5" s="455" t="s">
        <v>279</v>
      </c>
      <c r="L5" s="456"/>
      <c r="M5" s="456"/>
      <c r="N5" s="456"/>
      <c r="O5" s="457"/>
      <c r="P5" s="299"/>
    </row>
    <row r="6" spans="1:16" ht="21" x14ac:dyDescent="0.2">
      <c r="A6" s="299"/>
      <c r="B6" s="299"/>
      <c r="C6" s="299"/>
      <c r="D6" s="299"/>
      <c r="E6" s="299"/>
      <c r="F6" s="299"/>
      <c r="G6" s="299"/>
      <c r="H6" s="299"/>
      <c r="I6" s="299"/>
      <c r="J6" s="299"/>
      <c r="K6" s="458" t="s">
        <v>263</v>
      </c>
      <c r="L6" s="459"/>
      <c r="M6" s="459"/>
      <c r="N6" s="459"/>
      <c r="O6" s="460"/>
      <c r="P6" s="299"/>
    </row>
    <row r="7" spans="1:16" ht="21" x14ac:dyDescent="0.2">
      <c r="A7" s="299"/>
      <c r="B7" s="299"/>
      <c r="C7" s="299"/>
      <c r="D7" s="299"/>
      <c r="E7" s="299"/>
      <c r="F7" s="299"/>
      <c r="G7" s="299"/>
      <c r="H7" s="299"/>
      <c r="I7" s="299"/>
      <c r="J7" s="299"/>
      <c r="K7" s="301"/>
      <c r="L7"/>
      <c r="M7"/>
      <c r="N7"/>
      <c r="O7"/>
      <c r="P7" s="299"/>
    </row>
    <row r="8" spans="1:16" ht="21" x14ac:dyDescent="0.2">
      <c r="A8" s="299"/>
      <c r="B8" s="299"/>
      <c r="C8" s="299"/>
      <c r="D8" s="299"/>
      <c r="E8" s="299"/>
      <c r="F8" s="299"/>
      <c r="G8" s="299"/>
      <c r="H8" s="299"/>
      <c r="I8" s="299"/>
      <c r="J8" s="299"/>
      <c r="K8" s="301"/>
      <c r="L8"/>
      <c r="M8"/>
      <c r="N8"/>
      <c r="O8"/>
      <c r="P8" s="299"/>
    </row>
    <row r="10" spans="1:16" x14ac:dyDescent="0.15">
      <c r="B10" s="302" t="s">
        <v>288</v>
      </c>
    </row>
    <row r="12" spans="1:16" x14ac:dyDescent="0.15">
      <c r="C12" s="303" t="s">
        <v>265</v>
      </c>
      <c r="D12" s="303"/>
      <c r="E12" s="303" t="s">
        <v>266</v>
      </c>
      <c r="F12" s="303"/>
      <c r="G12" s="303" t="s">
        <v>265</v>
      </c>
      <c r="H12" s="303"/>
      <c r="I12" s="303" t="s">
        <v>267</v>
      </c>
      <c r="J12" s="303"/>
      <c r="K12" s="303" t="s">
        <v>268</v>
      </c>
    </row>
    <row r="13" spans="1:16" x14ac:dyDescent="0.15">
      <c r="C13" s="450">
        <v>3540000</v>
      </c>
      <c r="D13" s="421" t="s">
        <v>269</v>
      </c>
      <c r="E13" s="304">
        <v>13</v>
      </c>
      <c r="F13" s="421" t="s">
        <v>270</v>
      </c>
      <c r="G13" s="450">
        <f>C13</f>
        <v>3540000</v>
      </c>
      <c r="H13" s="421" t="s">
        <v>269</v>
      </c>
      <c r="I13" s="304">
        <v>8</v>
      </c>
      <c r="J13" s="421" t="s">
        <v>269</v>
      </c>
      <c r="K13" s="421">
        <v>0.83587</v>
      </c>
      <c r="L13" s="421" t="s">
        <v>281</v>
      </c>
      <c r="M13" s="450">
        <f>ROUNDDOWN(C13*E13/E14+G13*I13/I14*K13,-3)</f>
        <v>3318000</v>
      </c>
    </row>
    <row r="14" spans="1:16" x14ac:dyDescent="0.15">
      <c r="C14" s="450"/>
      <c r="D14" s="421"/>
      <c r="E14" s="303">
        <v>21</v>
      </c>
      <c r="F14" s="421"/>
      <c r="G14" s="450"/>
      <c r="H14" s="421"/>
      <c r="I14" s="303">
        <v>21</v>
      </c>
      <c r="J14" s="421"/>
      <c r="K14" s="421"/>
      <c r="L14" s="421"/>
      <c r="M14" s="450"/>
      <c r="N14" s="298" t="s">
        <v>282</v>
      </c>
    </row>
    <row r="15" spans="1:16" x14ac:dyDescent="0.15">
      <c r="I15" s="43"/>
    </row>
    <row r="16" spans="1:16" x14ac:dyDescent="0.15">
      <c r="L16" s="303" t="s">
        <v>161</v>
      </c>
      <c r="M16" s="305" t="s">
        <v>161</v>
      </c>
      <c r="N16" s="298" t="s">
        <v>161</v>
      </c>
    </row>
    <row r="18" spans="2:16" x14ac:dyDescent="0.15">
      <c r="C18" s="298" t="s">
        <v>272</v>
      </c>
    </row>
    <row r="19" spans="2:16" x14ac:dyDescent="0.15">
      <c r="G19" s="298" t="s">
        <v>273</v>
      </c>
      <c r="H19" s="451" t="s">
        <v>280</v>
      </c>
      <c r="I19" s="446"/>
      <c r="J19" s="446"/>
      <c r="K19" s="303" t="s">
        <v>238</v>
      </c>
      <c r="M19" s="298" t="s">
        <v>280</v>
      </c>
      <c r="O19" s="298" t="s">
        <v>283</v>
      </c>
    </row>
    <row r="20" spans="2:16" x14ac:dyDescent="0.15">
      <c r="I20" s="306">
        <f>M13</f>
        <v>3318000</v>
      </c>
      <c r="J20" s="303" t="s">
        <v>269</v>
      </c>
      <c r="K20" s="303">
        <v>1.1000000000000001</v>
      </c>
      <c r="L20" s="303" t="s">
        <v>271</v>
      </c>
      <c r="M20" s="307">
        <f>ROUNDDOWN(I20*K20,0)</f>
        <v>3649800</v>
      </c>
      <c r="N20" s="298" t="s">
        <v>284</v>
      </c>
      <c r="O20" s="309">
        <v>3483500</v>
      </c>
      <c r="P20" s="298" t="s">
        <v>47</v>
      </c>
    </row>
    <row r="21" spans="2:16" x14ac:dyDescent="0.15">
      <c r="K21" s="311" t="s">
        <v>289</v>
      </c>
      <c r="M21" s="311" t="s">
        <v>290</v>
      </c>
      <c r="N21" s="461">
        <v>3461500</v>
      </c>
      <c r="O21" s="461"/>
    </row>
    <row r="22" spans="2:16" x14ac:dyDescent="0.15">
      <c r="M22" s="311" t="s">
        <v>291</v>
      </c>
      <c r="N22" s="461">
        <v>188300</v>
      </c>
      <c r="O22" s="461"/>
    </row>
    <row r="23" spans="2:16" x14ac:dyDescent="0.15">
      <c r="B23" s="302" t="s">
        <v>274</v>
      </c>
    </row>
    <row r="25" spans="2:16" x14ac:dyDescent="0.15">
      <c r="I25" s="298" t="s">
        <v>286</v>
      </c>
      <c r="K25" s="298" t="s">
        <v>285</v>
      </c>
      <c r="M25" s="298" t="s">
        <v>275</v>
      </c>
    </row>
    <row r="26" spans="2:16" x14ac:dyDescent="0.15">
      <c r="I26" s="306">
        <f>C13*1.1</f>
        <v>3894000.0000000005</v>
      </c>
      <c r="J26" s="303" t="s">
        <v>276</v>
      </c>
      <c r="K26" s="305">
        <f>M20</f>
        <v>3649800</v>
      </c>
      <c r="L26" s="303" t="s">
        <v>271</v>
      </c>
      <c r="M26" s="308">
        <f>I26-K26</f>
        <v>244200.00000000047</v>
      </c>
      <c r="N26" s="298" t="s">
        <v>47</v>
      </c>
    </row>
    <row r="27" spans="2:16" x14ac:dyDescent="0.15">
      <c r="I27" s="310" t="s">
        <v>287</v>
      </c>
    </row>
  </sheetData>
  <mergeCells count="16">
    <mergeCell ref="H19:J19"/>
    <mergeCell ref="A1:P1"/>
    <mergeCell ref="K4:O4"/>
    <mergeCell ref="K5:O5"/>
    <mergeCell ref="K6:O6"/>
    <mergeCell ref="C13:C14"/>
    <mergeCell ref="D13:D14"/>
    <mergeCell ref="F13:F14"/>
    <mergeCell ref="G13:G14"/>
    <mergeCell ref="H13:H14"/>
    <mergeCell ref="J13:J14"/>
    <mergeCell ref="N21:O21"/>
    <mergeCell ref="N22:O22"/>
    <mergeCell ref="K13:K14"/>
    <mergeCell ref="L13:L14"/>
    <mergeCell ref="M13:M14"/>
  </mergeCells>
  <phoneticPr fontId="2"/>
  <printOptions horizontalCentered="1" verticalCentered="1"/>
  <pageMargins left="0.70866141732283472" right="0.70866141732283472" top="0.74803149606299213" bottom="0.74803149606299213" header="0.31496062992125984" footer="0.31496062992125984"/>
  <pageSetup paperSize="9" orientation="landscape"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建築･機械･電気･解体計算式低価格</vt:lpstr>
      <vt:lpstr>土木等計算式低価格</vt:lpstr>
      <vt:lpstr>起工</vt:lpstr>
      <vt:lpstr>工種</vt:lpstr>
      <vt:lpstr>内訳</vt:lpstr>
      <vt:lpstr>代価</vt:lpstr>
      <vt:lpstr>見積比較</vt:lpstr>
      <vt:lpstr>見積明細</vt:lpstr>
      <vt:lpstr>諸経費計算</vt:lpstr>
      <vt:lpstr>仕様書</vt:lpstr>
      <vt:lpstr>設計根拠</vt:lpstr>
      <vt:lpstr>按分計算表</vt:lpstr>
      <vt:lpstr>按分計算表 (契約額)</vt:lpstr>
      <vt:lpstr>按分計算表!Print_Area</vt:lpstr>
      <vt:lpstr>'按分計算表 (契約額)'!Print_Area</vt:lpstr>
      <vt:lpstr>起工!Print_Area</vt:lpstr>
      <vt:lpstr>建築･機械･電気･解体計算式低価格!Print_Area</vt:lpstr>
      <vt:lpstr>見積比較!Print_Area</vt:lpstr>
      <vt:lpstr>見積明細!Print_Area</vt:lpstr>
      <vt:lpstr>工種!Print_Area</vt:lpstr>
      <vt:lpstr>仕様書!Print_Area</vt:lpstr>
      <vt:lpstr>諸経費計算!Print_Area</vt:lpstr>
      <vt:lpstr>設計根拠!Print_Area</vt:lpstr>
      <vt:lpstr>代価!Print_Area</vt:lpstr>
      <vt:lpstr>土木等計算式低価格!Print_Area</vt:lpstr>
      <vt:lpstr>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河村　透</dc:creator>
  <cp:lastModifiedBy>user7</cp:lastModifiedBy>
  <cp:lastPrinted>2025-08-27T08:14:30Z</cp:lastPrinted>
  <dcterms:created xsi:type="dcterms:W3CDTF">2001-04-13T02:13:11Z</dcterms:created>
  <dcterms:modified xsi:type="dcterms:W3CDTF">2025-08-27T08:19:45Z</dcterms:modified>
</cp:coreProperties>
</file>